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3344" windowHeight="10200" tabRatio="946" activeTab="1"/>
  </bookViews>
  <sheets>
    <sheet name="計算結果" sheetId="1" r:id="rId1"/>
    <sheet name="連携 複数戸" sheetId="2" r:id="rId2"/>
  </sheets>
  <definedNames>
    <definedName name="comment" localSheetId="1">'連携 複数戸'!#REF!</definedName>
    <definedName name="comment">#REF!</definedName>
  </definedNames>
  <calcPr fullCalcOnLoad="1"/>
</workbook>
</file>

<file path=xl/sharedStrings.xml><?xml version="1.0" encoding="utf-8"?>
<sst xmlns="http://schemas.openxmlformats.org/spreadsheetml/2006/main" count="1038" uniqueCount="680">
  <si>
    <t>【単体表】</t>
  </si>
  <si>
    <t>定数項</t>
  </si>
  <si>
    <t>関係</t>
  </si>
  <si>
    <t>利益係数</t>
  </si>
  <si>
    <t>労働 9</t>
  </si>
  <si>
    <t>&gt;=</t>
  </si>
  <si>
    <t>労働 10</t>
  </si>
  <si>
    <t>労働 11</t>
  </si>
  <si>
    <t>システムパラメータの設定</t>
  </si>
  <si>
    <t>現状値</t>
  </si>
  <si>
    <t>飼料イネ利用経営類型Ⅰ</t>
  </si>
  <si>
    <t>戸</t>
  </si>
  <si>
    <t>乳量</t>
  </si>
  <si>
    <t>分娩間隔</t>
  </si>
  <si>
    <t>飼料イネ利用経営類型Ⅱ</t>
  </si>
  <si>
    <t>飼料イネ調製労働生産性</t>
  </si>
  <si>
    <t>時間</t>
  </si>
  <si>
    <t>飼料イネサイレージ委託料金</t>
  </si>
  <si>
    <t>千円</t>
  </si>
  <si>
    <t>飼料イネ収量(ロール数)</t>
  </si>
  <si>
    <t>個</t>
  </si>
  <si>
    <t>飼料イネ栽培経営類型Ⅰ</t>
  </si>
  <si>
    <t>飼料イネ栽培経営類型Ⅱ</t>
  </si>
  <si>
    <t xml:space="preserve">飼料イネ価格(ロール当たり) </t>
  </si>
  <si>
    <t>飼料イネ助成金(栽培)</t>
  </si>
  <si>
    <t>定数項</t>
  </si>
  <si>
    <t>関係</t>
  </si>
  <si>
    <t>食用米(10a)_20</t>
  </si>
  <si>
    <t>イタリアン(10a)_20</t>
  </si>
  <si>
    <t>ミレット(10a)_20</t>
  </si>
  <si>
    <t>ｺｰﾝｻｲﾚｰｼﾞ(10a)_20</t>
  </si>
  <si>
    <t>WCS1　(ﾛｰﾙ)_20</t>
  </si>
  <si>
    <t>WCS2　(ﾛｰﾙ)_20</t>
  </si>
  <si>
    <t>WCS3　(ﾛｰﾙ)_20</t>
  </si>
  <si>
    <t>チモシ　(kg)_20</t>
  </si>
  <si>
    <t>ﾍｲｷｭｰﾌﾞ(kg)_20</t>
  </si>
  <si>
    <t>配合飼料(kg)_20</t>
  </si>
  <si>
    <t>経産牛(頭)_20</t>
  </si>
  <si>
    <t>育成牛　(頭)_20</t>
  </si>
  <si>
    <t>ｽﾓｰﾙ販売(頭)_20</t>
  </si>
  <si>
    <t>廃牛販売(頭)_20</t>
  </si>
  <si>
    <t>牛乳販売(kg)_20</t>
  </si>
  <si>
    <t>給与助成(円/10a)_20</t>
  </si>
  <si>
    <t>WCS圃場（円/t)_20</t>
  </si>
  <si>
    <t>自圃処理（ｔ）_20</t>
  </si>
  <si>
    <t>業者処理(円/ｔ）_20</t>
  </si>
  <si>
    <t>酪農経営の所得_20</t>
  </si>
  <si>
    <t>利益係数</t>
  </si>
  <si>
    <t>土地（田・表作）_20</t>
  </si>
  <si>
    <t>土地（畑・表作）_20</t>
  </si>
  <si>
    <t>土地（裏作）_20</t>
  </si>
  <si>
    <t>５月労働_20</t>
  </si>
  <si>
    <t>６月労働_20</t>
  </si>
  <si>
    <t>７月労働_20</t>
  </si>
  <si>
    <t>８月労働_20</t>
  </si>
  <si>
    <t>９月労働_20</t>
  </si>
  <si>
    <t>10月労働_20</t>
  </si>
  <si>
    <t>11月上労働_20</t>
  </si>
  <si>
    <t>11月下労働_20</t>
  </si>
  <si>
    <t>頭数設定_20</t>
  </si>
  <si>
    <t>=</t>
  </si>
  <si>
    <t>TDN需給（粗飼料）_20</t>
  </si>
  <si>
    <t>TDN需給（総飼料）_20</t>
  </si>
  <si>
    <t>CP需給（粗飼料）_20</t>
  </si>
  <si>
    <t>CP需給（総飼料）_20</t>
  </si>
  <si>
    <t>チモシ給与_20</t>
  </si>
  <si>
    <t>ヘイキューブ給与_20</t>
  </si>
  <si>
    <t>WCS給与制限(4.5kg/Day）_20</t>
  </si>
  <si>
    <t>育成牛頭数_20</t>
  </si>
  <si>
    <t>ｽﾓｰﾙ販売頭数_20</t>
  </si>
  <si>
    <t>老廃牛販売頭数_20</t>
  </si>
  <si>
    <t>牛乳販売量_20</t>
  </si>
  <si>
    <t>給与実証助成(11.2ヶ/10a)_20</t>
  </si>
  <si>
    <t>排泄物処理量_20</t>
  </si>
  <si>
    <t>飼料イネ圃場(耕畜連携)_20</t>
  </si>
  <si>
    <t>経営内圃場還元_20</t>
  </si>
  <si>
    <t>所得算定式(酪)_20</t>
  </si>
  <si>
    <t>飼料イネ調製ロール売買9月</t>
  </si>
  <si>
    <t>=</t>
  </si>
  <si>
    <t>飼料イネ調製ロール売買10月</t>
  </si>
  <si>
    <t>飼料イネ調製ロール売買11月</t>
  </si>
  <si>
    <t>定数項</t>
  </si>
  <si>
    <t>関係</t>
  </si>
  <si>
    <t>食用米(10a)_30</t>
  </si>
  <si>
    <t>イタリアン(10a)_30</t>
  </si>
  <si>
    <t>ミレット(10a)_30</t>
  </si>
  <si>
    <t>ｺｰﾝｻｲﾚｰｼﾞ(10a)_30</t>
  </si>
  <si>
    <t>WCS1　(ﾛｰﾙ)_30</t>
  </si>
  <si>
    <t>WCS2　(ﾛｰﾙ)_30</t>
  </si>
  <si>
    <t>WCS3　(ﾛｰﾙ)_30</t>
  </si>
  <si>
    <t>チモシ　(kg)_30</t>
  </si>
  <si>
    <t>ﾍｲｷｭｰﾌﾞ(kg)_30</t>
  </si>
  <si>
    <t>配合飼料(kg)_30</t>
  </si>
  <si>
    <t>経産牛(頭)_30</t>
  </si>
  <si>
    <t>育成牛　(頭)_30</t>
  </si>
  <si>
    <t>ｽﾓｰﾙ販売(頭)_30</t>
  </si>
  <si>
    <t>廃牛販売(頭)_30</t>
  </si>
  <si>
    <t>牛乳販売(kg)_30</t>
  </si>
  <si>
    <t>給与助成(円/10a)_30</t>
  </si>
  <si>
    <t>WCS圃場（円/t)_30</t>
  </si>
  <si>
    <t>自圃処理（ｔ）_30</t>
  </si>
  <si>
    <t>業者処理(円/ｔ）_30</t>
  </si>
  <si>
    <t>酪農経営の所得_30</t>
  </si>
  <si>
    <t>利益係数</t>
  </si>
  <si>
    <t>土地（田・表作）_30</t>
  </si>
  <si>
    <t>土地（畑・表作）_30</t>
  </si>
  <si>
    <t>土地（裏作）_30</t>
  </si>
  <si>
    <t>５月労働_30</t>
  </si>
  <si>
    <t>６月労働_30</t>
  </si>
  <si>
    <t>７月労働_30</t>
  </si>
  <si>
    <t>８月労働_30</t>
  </si>
  <si>
    <t>９月労働_30</t>
  </si>
  <si>
    <t>10月労働_30</t>
  </si>
  <si>
    <t>11月上労働_30</t>
  </si>
  <si>
    <t>11月下労働_30</t>
  </si>
  <si>
    <t>頭数設定_30</t>
  </si>
  <si>
    <t>=</t>
  </si>
  <si>
    <t>TDN需給（粗飼料）_30</t>
  </si>
  <si>
    <t>TDN需給（総飼料）_30</t>
  </si>
  <si>
    <t>CP需給（粗飼料）_30</t>
  </si>
  <si>
    <t>CP需給（総飼料）_30</t>
  </si>
  <si>
    <t>チモシ給与_30</t>
  </si>
  <si>
    <t>ヘイキューブ給与_30</t>
  </si>
  <si>
    <t>WCS給与制限(4.5kg/Day）_30</t>
  </si>
  <si>
    <t>育成牛頭数_30</t>
  </si>
  <si>
    <t>ｽﾓｰﾙ販売頭数_30</t>
  </si>
  <si>
    <t>老廃牛販売頭数_30</t>
  </si>
  <si>
    <t>牛乳販売量_30</t>
  </si>
  <si>
    <t>給与実証助成(11.2ヶ/10a)_30</t>
  </si>
  <si>
    <t>排泄物処理量_30</t>
  </si>
  <si>
    <t>飼料イネ圃場(耕畜連携)_30</t>
  </si>
  <si>
    <t>経営内圃場還元_30</t>
  </si>
  <si>
    <t>所得算定式(酪)_30</t>
  </si>
  <si>
    <t>飼料イネ調製受託９月</t>
  </si>
  <si>
    <t>コントラクタ</t>
  </si>
  <si>
    <t>飼料イネ調製受託１０月</t>
  </si>
  <si>
    <t>飼料イネ調製受託１１月</t>
  </si>
  <si>
    <t>コントラクタ受託事業利益</t>
  </si>
  <si>
    <t>所得算定式(コ)</t>
  </si>
  <si>
    <t>=</t>
  </si>
  <si>
    <t>飼料イネ調製委託・受託9月</t>
  </si>
  <si>
    <t>=</t>
  </si>
  <si>
    <t>飼料イネ調製委託・受託10月</t>
  </si>
  <si>
    <t>飼料イネ調製委託・受託11月</t>
  </si>
  <si>
    <t>飼料イネ調製ロール納品9月</t>
  </si>
  <si>
    <t>飼料イネ調製ロール納品10月</t>
  </si>
  <si>
    <t>飼料イネ調製ロール納品11月</t>
  </si>
  <si>
    <t>耕種経営</t>
  </si>
  <si>
    <t>イネ（早出し、自家）_80</t>
  </si>
  <si>
    <t>イネ（早出し、受託）_80</t>
  </si>
  <si>
    <t>イネ(遅出し)_80</t>
  </si>
  <si>
    <t>飼料イネ,9月_80</t>
  </si>
  <si>
    <t>飼料イネ,10月_80</t>
  </si>
  <si>
    <t>飼料イネ,11月_80</t>
  </si>
  <si>
    <t>コムギ(田)＋飼料イネ,10月_80</t>
  </si>
  <si>
    <t>コムギ(田)＋管理除草_80</t>
  </si>
  <si>
    <t>コムギ(田)_80</t>
  </si>
  <si>
    <t>コムギ(畑)_80</t>
  </si>
  <si>
    <t>ネギ_80</t>
  </si>
  <si>
    <t>ナス(田)_80</t>
  </si>
  <si>
    <t>ナス(畑)_80</t>
  </si>
  <si>
    <t>水田借入_80</t>
  </si>
  <si>
    <t>畑借入_80</t>
  </si>
  <si>
    <t>飼料イネ助成金_80</t>
  </si>
  <si>
    <t>産地作り交付金(転作)_80</t>
  </si>
  <si>
    <t>二毛作奨励金_80</t>
  </si>
  <si>
    <t>飼料イネ、販売9月(1ﾛｰﾙ,FM190kg,DM72kg)_80</t>
  </si>
  <si>
    <t>飼料イネ、販売 10月(1ﾛｰﾙ,FM190kg,DM72kg)_80</t>
  </si>
  <si>
    <t>飼料イネ、販売 11月(1ﾛｰﾙ,FM190kg,DM72kg)_80</t>
  </si>
  <si>
    <t>耕種経営の所得_80</t>
  </si>
  <si>
    <t>田、7～10月_80</t>
  </si>
  <si>
    <t>田、11～5月_80</t>
  </si>
  <si>
    <t>畑、7～10月_80</t>
  </si>
  <si>
    <t>畑、11～5月_80</t>
  </si>
  <si>
    <t>水田借入上限_80</t>
  </si>
  <si>
    <t>畑借入上限_80</t>
  </si>
  <si>
    <t>転作奨励金_80</t>
  </si>
  <si>
    <t>生産調整_80</t>
  </si>
  <si>
    <t>食用イネ下限_80</t>
  </si>
  <si>
    <t>耕種、1月労働_80</t>
  </si>
  <si>
    <t>耕種、2月労働_80</t>
  </si>
  <si>
    <t>耕種、3月労働_80</t>
  </si>
  <si>
    <t>耕種、4月労働_80</t>
  </si>
  <si>
    <t>耕種、5月労働_80</t>
  </si>
  <si>
    <t>耕種、6月労働_80</t>
  </si>
  <si>
    <t>耕種、7月労働_80</t>
  </si>
  <si>
    <t>耕種、8月労働_80</t>
  </si>
  <si>
    <t>耕種、9月労働_80</t>
  </si>
  <si>
    <t>耕種、10月労働_80</t>
  </si>
  <si>
    <t>耕種、11月労働_80</t>
  </si>
  <si>
    <t>耕種、12月労働_80</t>
  </si>
  <si>
    <t>所得算定式(耕)_80</t>
  </si>
  <si>
    <t>飼料イネ調製委託・受託9月_80</t>
  </si>
  <si>
    <t>飼料イネ調製委託・受託10月_80</t>
  </si>
  <si>
    <t>飼料イネ調製委託・受託11月_80</t>
  </si>
  <si>
    <t>イネ（早出し、自家）_160</t>
  </si>
  <si>
    <t>イネ（早出し、受託）_160</t>
  </si>
  <si>
    <t>イネ(遅出し)_160</t>
  </si>
  <si>
    <t>飼料イネ,9月_160</t>
  </si>
  <si>
    <t>飼料イネ,10月_160</t>
  </si>
  <si>
    <t>飼料イネ,11月_160</t>
  </si>
  <si>
    <t>コムギ(田)＋飼料イネ,10月_160</t>
  </si>
  <si>
    <t>コムギ(田)＋管理除草_160</t>
  </si>
  <si>
    <t>コムギ(田)_160</t>
  </si>
  <si>
    <t>コムギ(畑)_160</t>
  </si>
  <si>
    <t>水田借入_160</t>
  </si>
  <si>
    <t>畑借入_160</t>
  </si>
  <si>
    <t>飼料イネ助成金_160</t>
  </si>
  <si>
    <t>産地作り交付金(転作)_160</t>
  </si>
  <si>
    <t>二毛作奨励金_160</t>
  </si>
  <si>
    <t>飼料イネ、販売9月(1ﾛｰﾙ,FM190kg,DM72kg)_160</t>
  </si>
  <si>
    <t>飼料イネ、販売 10月(1ﾛｰﾙ,FM190kg,DM72kg)_160</t>
  </si>
  <si>
    <t>飼料イネ、販売 11月(1ﾛｰﾙ,FM190kg,DM72kg)_160</t>
  </si>
  <si>
    <t>耕種経営の所得_160</t>
  </si>
  <si>
    <t>田、7～10月_160</t>
  </si>
  <si>
    <t>田、11～5月_160</t>
  </si>
  <si>
    <t>畑、7～10月_160</t>
  </si>
  <si>
    <t>畑、11～5月_160</t>
  </si>
  <si>
    <t>水田借入上限_160</t>
  </si>
  <si>
    <t>畑借入上限_160</t>
  </si>
  <si>
    <t>転作奨励金_160</t>
  </si>
  <si>
    <t>生産調整_160</t>
  </si>
  <si>
    <t>食用イネ下限_160</t>
  </si>
  <si>
    <t>耕種、1月労働_160</t>
  </si>
  <si>
    <t>耕種、2月労働_160</t>
  </si>
  <si>
    <t>耕種、3月労働_160</t>
  </si>
  <si>
    <t>耕種、4月労働_160</t>
  </si>
  <si>
    <t>耕種、5月労働_160</t>
  </si>
  <si>
    <t>耕種、6月労働_160</t>
  </si>
  <si>
    <t>耕種、7月労働_160</t>
  </si>
  <si>
    <t>耕種、8月労働_160</t>
  </si>
  <si>
    <t>耕種、9月労働_160</t>
  </si>
  <si>
    <t>耕種、10月労働_160</t>
  </si>
  <si>
    <t>耕種、11月労働_160</t>
  </si>
  <si>
    <t>耕種、12月労働_160</t>
  </si>
  <si>
    <t>所得算定式(耕)_160</t>
  </si>
  <si>
    <r>
      <t>飼料イネ調製委託・受託9月_</t>
    </r>
    <r>
      <rPr>
        <sz val="10"/>
        <rFont val="ＭＳ Ｐゴシック"/>
        <family val="3"/>
      </rPr>
      <t>160</t>
    </r>
  </si>
  <si>
    <r>
      <t>飼料イネ調製委託・受託10月_</t>
    </r>
    <r>
      <rPr>
        <sz val="10"/>
        <rFont val="ＭＳ Ｐゴシック"/>
        <family val="3"/>
      </rPr>
      <t>160</t>
    </r>
  </si>
  <si>
    <r>
      <t>飼料イネ調製委託・受託11月_</t>
    </r>
    <r>
      <rPr>
        <sz val="10"/>
        <rFont val="ＭＳ Ｐゴシック"/>
        <family val="3"/>
      </rPr>
      <t>160</t>
    </r>
  </si>
  <si>
    <t>20頭規模</t>
  </si>
  <si>
    <t>30頭規模</t>
  </si>
  <si>
    <t>[連携 複数戸の計算結果] LP</t>
  </si>
  <si>
    <t xml:space="preserve">プロセス数  </t>
  </si>
  <si>
    <t xml:space="preserve">制約数  </t>
  </si>
  <si>
    <t xml:space="preserve"> </t>
  </si>
  <si>
    <t>標題：</t>
  </si>
  <si>
    <t xml:space="preserve">          安定域</t>
  </si>
  <si>
    <t>最適値 :</t>
  </si>
  <si>
    <t>稼働水準</t>
  </si>
  <si>
    <t>潜在費用</t>
  </si>
  <si>
    <t>・制約量</t>
  </si>
  <si>
    <t>・残量</t>
  </si>
  <si>
    <t>・潜在価格</t>
  </si>
  <si>
    <t xml:space="preserve">    下限</t>
  </si>
  <si>
    <t xml:space="preserve">    上限</t>
  </si>
  <si>
    <t xml:space="preserve">p 1 </t>
  </si>
  <si>
    <t>食用米(10a)_30</t>
  </si>
  <si>
    <t xml:space="preserve">    ∞</t>
  </si>
  <si>
    <t xml:space="preserve">p 2 </t>
  </si>
  <si>
    <t>イタリアン(10a)_30</t>
  </si>
  <si>
    <t xml:space="preserve">p 3 </t>
  </si>
  <si>
    <t>ミレット(10a)_30</t>
  </si>
  <si>
    <t xml:space="preserve">p 4 </t>
  </si>
  <si>
    <t>ｺｰﾝｻｲﾚｰｼﾞ(10a)_30</t>
  </si>
  <si>
    <t xml:space="preserve">p 5 </t>
  </si>
  <si>
    <t>WCS1　(ﾛｰﾙ)_30</t>
  </si>
  <si>
    <t xml:space="preserve">p 6 </t>
  </si>
  <si>
    <t>WCS2　(ﾛｰﾙ)_30</t>
  </si>
  <si>
    <t xml:space="preserve">p 7 </t>
  </si>
  <si>
    <t>WCS3　(ﾛｰﾙ)_30</t>
  </si>
  <si>
    <t xml:space="preserve">p 8 </t>
  </si>
  <si>
    <t>チモシ　(kg)_30</t>
  </si>
  <si>
    <t xml:space="preserve">p 9 </t>
  </si>
  <si>
    <t>ﾍｲｷｭｰﾌﾞ(kg)_30</t>
  </si>
  <si>
    <t xml:space="preserve">p 10 </t>
  </si>
  <si>
    <t>配合飼料(kg)_30</t>
  </si>
  <si>
    <t xml:space="preserve">p 11 </t>
  </si>
  <si>
    <t>経産牛(頭)_30</t>
  </si>
  <si>
    <t xml:space="preserve">p 12 </t>
  </si>
  <si>
    <t>育成牛　(頭)_30</t>
  </si>
  <si>
    <t xml:space="preserve">p 13 </t>
  </si>
  <si>
    <t>ｽﾓｰﾙ販売(頭)_30</t>
  </si>
  <si>
    <t xml:space="preserve">p 14 </t>
  </si>
  <si>
    <t>廃牛販売(頭)_30</t>
  </si>
  <si>
    <t xml:space="preserve">p 15 </t>
  </si>
  <si>
    <t>牛乳販売(kg)_30</t>
  </si>
  <si>
    <t xml:space="preserve">p 16 </t>
  </si>
  <si>
    <t>給与助成(円/10a)_30</t>
  </si>
  <si>
    <t xml:space="preserve">p 17 </t>
  </si>
  <si>
    <t xml:space="preserve">p 18 </t>
  </si>
  <si>
    <t>WCS圃場（円/t)_30</t>
  </si>
  <si>
    <t xml:space="preserve">p 19 </t>
  </si>
  <si>
    <t>自圃処理（ｔ）_30</t>
  </si>
  <si>
    <t xml:space="preserve">p 20 </t>
  </si>
  <si>
    <t>業者処理(円/ｔ）_30</t>
  </si>
  <si>
    <t xml:space="preserve">p 21 </t>
  </si>
  <si>
    <t>酪農経営の所得_30</t>
  </si>
  <si>
    <t xml:space="preserve">p 22 </t>
  </si>
  <si>
    <t xml:space="preserve">c 1 </t>
  </si>
  <si>
    <t>土地（田・表作）_30</t>
  </si>
  <si>
    <t xml:space="preserve">c 2 </t>
  </si>
  <si>
    <t>土地（畑・表作）_30</t>
  </si>
  <si>
    <t xml:space="preserve">c 3 </t>
  </si>
  <si>
    <t>土地（裏作）_30</t>
  </si>
  <si>
    <t xml:space="preserve">c 4 </t>
  </si>
  <si>
    <t>５月労働_30</t>
  </si>
  <si>
    <t xml:space="preserve">c 5 </t>
  </si>
  <si>
    <t>６月労働_30</t>
  </si>
  <si>
    <t xml:space="preserve">c 6 </t>
  </si>
  <si>
    <t>７月労働_30</t>
  </si>
  <si>
    <t xml:space="preserve">c 7 </t>
  </si>
  <si>
    <t>８月労働_30</t>
  </si>
  <si>
    <t xml:space="preserve">c 8 </t>
  </si>
  <si>
    <t>９月労働_30</t>
  </si>
  <si>
    <t xml:space="preserve">c 9 </t>
  </si>
  <si>
    <t>10月労働_30</t>
  </si>
  <si>
    <t xml:space="preserve">c 10 </t>
  </si>
  <si>
    <t>11月上労働_30</t>
  </si>
  <si>
    <t xml:space="preserve">c 11 </t>
  </si>
  <si>
    <t>11月下労働_30</t>
  </si>
  <si>
    <t xml:space="preserve">c 12 </t>
  </si>
  <si>
    <t>頭数設定_30</t>
  </si>
  <si>
    <t xml:space="preserve">c 13 </t>
  </si>
  <si>
    <t>TDN需給（粗飼料）_30</t>
  </si>
  <si>
    <t xml:space="preserve">c 14 </t>
  </si>
  <si>
    <t>TDN需給（総飼料）_30</t>
  </si>
  <si>
    <t xml:space="preserve">c 15 </t>
  </si>
  <si>
    <t>CP需給（粗飼料）_30</t>
  </si>
  <si>
    <t xml:space="preserve">c 16 </t>
  </si>
  <si>
    <t>CP需給（総飼料）_30</t>
  </si>
  <si>
    <t xml:space="preserve">c 17 </t>
  </si>
  <si>
    <t>チモシ給与_30</t>
  </si>
  <si>
    <t xml:space="preserve">c 18 </t>
  </si>
  <si>
    <t>ヘイキューブ給与_30</t>
  </si>
  <si>
    <t xml:space="preserve">c 19 </t>
  </si>
  <si>
    <t>WCS給与制限(4.5kg/Day）_30</t>
  </si>
  <si>
    <t xml:space="preserve">c 20 </t>
  </si>
  <si>
    <t>育成牛頭数_30</t>
  </si>
  <si>
    <t xml:space="preserve">c 21 </t>
  </si>
  <si>
    <t>ｽﾓｰﾙ販売頭数_30</t>
  </si>
  <si>
    <t xml:space="preserve">c 22 </t>
  </si>
  <si>
    <t>老廃牛販売頭数_30</t>
  </si>
  <si>
    <t xml:space="preserve">c 23 </t>
  </si>
  <si>
    <t>牛乳販売量_30</t>
  </si>
  <si>
    <t xml:space="preserve">c 24 </t>
  </si>
  <si>
    <t>給与実証助成(11.2ヶ/10a)_30</t>
  </si>
  <si>
    <t xml:space="preserve">c 25 </t>
  </si>
  <si>
    <t xml:space="preserve">c 26 </t>
  </si>
  <si>
    <t>排泄物処理量_30</t>
  </si>
  <si>
    <t xml:space="preserve">c 27 </t>
  </si>
  <si>
    <t>飼料イネ圃場(耕畜連携)_30</t>
  </si>
  <si>
    <t xml:space="preserve">c 28 </t>
  </si>
  <si>
    <t>経営内圃場還元_30</t>
  </si>
  <si>
    <t xml:space="preserve">c 29 </t>
  </si>
  <si>
    <t>所得算定式(酪)_30</t>
  </si>
  <si>
    <t xml:space="preserve">c 30 </t>
  </si>
  <si>
    <t>飼料イネ調製ロール売買9月</t>
  </si>
  <si>
    <t xml:space="preserve">c 31 </t>
  </si>
  <si>
    <t>飼料イネ調製ロール売買10月</t>
  </si>
  <si>
    <t xml:space="preserve">c 32 </t>
  </si>
  <si>
    <t>飼料イネ調製ロール売買11月</t>
  </si>
  <si>
    <t>設定値</t>
  </si>
  <si>
    <t>イネ（早出し、自家）_80</t>
  </si>
  <si>
    <t>イネ（早出し、受託）_80</t>
  </si>
  <si>
    <t>イネ(遅出し)_80</t>
  </si>
  <si>
    <t>飼料イネ,9月_80</t>
  </si>
  <si>
    <t>飼料イネ,10月_80</t>
  </si>
  <si>
    <t>飼料イネ,11月_80</t>
  </si>
  <si>
    <t>コムギ(田)＋飼料イネ,10月_80</t>
  </si>
  <si>
    <t>コムギ(田)＋管理除草_80</t>
  </si>
  <si>
    <t>コムギ(田)_80</t>
  </si>
  <si>
    <t>コムギ(畑)_80</t>
  </si>
  <si>
    <t>ネギ_80</t>
  </si>
  <si>
    <t>ナス(田)_80</t>
  </si>
  <si>
    <t>ナス(畑)_80</t>
  </si>
  <si>
    <t>水田借入_80</t>
  </si>
  <si>
    <t>畑借入_80</t>
  </si>
  <si>
    <t>飼料イネ助成金_80</t>
  </si>
  <si>
    <t>産地作り交付金(転作)_80</t>
  </si>
  <si>
    <t>二毛作奨励金_80</t>
  </si>
  <si>
    <t>飼料イネ、販売9月(1ﾛｰﾙ,FM190kg,DM72kg)_80</t>
  </si>
  <si>
    <t>飼料イネ、販売 10月(1ﾛｰﾙ,FM190kg,DM72kg)_80</t>
  </si>
  <si>
    <t>飼料イネ、販売 11月(1ﾛｰﾙ,FM190kg,DM72kg)_80</t>
  </si>
  <si>
    <t>耕種経営の所得_80</t>
  </si>
  <si>
    <t>田、7～10月_80</t>
  </si>
  <si>
    <t>田、11～5月_80</t>
  </si>
  <si>
    <t>畑、7～10月_80</t>
  </si>
  <si>
    <t>畑、11～5月_80</t>
  </si>
  <si>
    <t>水田借入上限_80</t>
  </si>
  <si>
    <t>畑借入上限_80</t>
  </si>
  <si>
    <t>転作奨励金_80</t>
  </si>
  <si>
    <t>生産調整_80</t>
  </si>
  <si>
    <t>食用イネ下限_80</t>
  </si>
  <si>
    <t>耕種、1月労働_80</t>
  </si>
  <si>
    <t>耕種、2月労働_80</t>
  </si>
  <si>
    <t>耕種、3月労働_80</t>
  </si>
  <si>
    <t>耕種、4月労働_80</t>
  </si>
  <si>
    <t>耕種、5月労働_80</t>
  </si>
  <si>
    <t>耕種、6月労働_80</t>
  </si>
  <si>
    <t>耕種、7月労働_80</t>
  </si>
  <si>
    <t>耕種、8月労働_80</t>
  </si>
  <si>
    <t>耕種、9月労働_80</t>
  </si>
  <si>
    <t>耕種、10月労働_80</t>
  </si>
  <si>
    <t>耕種、11月労働_80</t>
  </si>
  <si>
    <t>耕種、12月労働_80</t>
  </si>
  <si>
    <t>所得算定式(耕)_80</t>
  </si>
  <si>
    <t>飼料イネ調製委託・受託9月_80</t>
  </si>
  <si>
    <t>飼料イネ調製委託・受託10月_80</t>
  </si>
  <si>
    <t>飼料イネ調製委託・受託11月_80</t>
  </si>
  <si>
    <t>飼料イネ調製委託・受託9月</t>
  </si>
  <si>
    <t>飼料イネ調製委託・受託10月</t>
  </si>
  <si>
    <t>飼料イネ調製委託・受託11月</t>
  </si>
  <si>
    <t>飼料イネ調製ロール納品9月</t>
  </si>
  <si>
    <t>飼料イネ調製ロール納品10月</t>
  </si>
  <si>
    <t xml:space="preserve">c 33 </t>
  </si>
  <si>
    <t>飼料イネ調製ロール納品11月</t>
  </si>
  <si>
    <t xml:space="preserve">c 34 </t>
  </si>
  <si>
    <t xml:space="preserve">c 35 </t>
  </si>
  <si>
    <t xml:space="preserve">c 36 </t>
  </si>
  <si>
    <t>耕種経営8ha</t>
  </si>
  <si>
    <t>耕種経営16ha</t>
  </si>
  <si>
    <r>
      <t>米価(早出し</t>
    </r>
    <r>
      <rPr>
        <sz val="10"/>
        <rFont val="ＭＳ Ｐゴシック"/>
        <family val="3"/>
      </rPr>
      <t>)</t>
    </r>
  </si>
  <si>
    <t>米価(遅出し)</t>
  </si>
  <si>
    <t xml:space="preserve">p 23 </t>
  </si>
  <si>
    <t>飼料イネ調製受託９月</t>
  </si>
  <si>
    <t xml:space="preserve">p 24 </t>
  </si>
  <si>
    <t>飼料イネ調製受託１０月</t>
  </si>
  <si>
    <t xml:space="preserve">p 25 </t>
  </si>
  <si>
    <t>飼料イネ調製受託１１月</t>
  </si>
  <si>
    <t xml:space="preserve">p 26 </t>
  </si>
  <si>
    <t>コントラクタ受託事業利益</t>
  </si>
  <si>
    <t xml:space="preserve">p 27 </t>
  </si>
  <si>
    <t xml:space="preserve">p 28 </t>
  </si>
  <si>
    <t xml:space="preserve">p 29 </t>
  </si>
  <si>
    <t xml:space="preserve">p 30 </t>
  </si>
  <si>
    <t xml:space="preserve">p 31 </t>
  </si>
  <si>
    <t xml:space="preserve">p 32 </t>
  </si>
  <si>
    <t xml:space="preserve">p 33 </t>
  </si>
  <si>
    <t xml:space="preserve">p 34 </t>
  </si>
  <si>
    <t xml:space="preserve">p 35 </t>
  </si>
  <si>
    <t xml:space="preserve">p 36 </t>
  </si>
  <si>
    <t xml:space="preserve">p 37 </t>
  </si>
  <si>
    <t xml:space="preserve">p 38 </t>
  </si>
  <si>
    <t xml:space="preserve">p 39 </t>
  </si>
  <si>
    <t xml:space="preserve">p 40 </t>
  </si>
  <si>
    <t xml:space="preserve">p 41 </t>
  </si>
  <si>
    <t xml:space="preserve">p 42 </t>
  </si>
  <si>
    <t xml:space="preserve">p 43 </t>
  </si>
  <si>
    <t xml:space="preserve">p 44 </t>
  </si>
  <si>
    <t xml:space="preserve">p 45 </t>
  </si>
  <si>
    <t xml:space="preserve">p 46 </t>
  </si>
  <si>
    <t xml:space="preserve">p 47 </t>
  </si>
  <si>
    <t xml:space="preserve">p 48 </t>
  </si>
  <si>
    <t>所得算定式(コ)</t>
  </si>
  <si>
    <t xml:space="preserve">c 37 </t>
  </si>
  <si>
    <t xml:space="preserve">c 38 </t>
  </si>
  <si>
    <t xml:space="preserve">c 39 </t>
  </si>
  <si>
    <t xml:space="preserve">c 40 </t>
  </si>
  <si>
    <t xml:space="preserve">c 41 </t>
  </si>
  <si>
    <t xml:space="preserve">c 42 </t>
  </si>
  <si>
    <t xml:space="preserve">c 43 </t>
  </si>
  <si>
    <t xml:space="preserve">c 44 </t>
  </si>
  <si>
    <t xml:space="preserve">c 45 </t>
  </si>
  <si>
    <t xml:space="preserve">c 46 </t>
  </si>
  <si>
    <t xml:space="preserve">c 47 </t>
  </si>
  <si>
    <t xml:space="preserve">c 48 </t>
  </si>
  <si>
    <t xml:space="preserve">c 49 </t>
  </si>
  <si>
    <t xml:space="preserve">c 50 </t>
  </si>
  <si>
    <t xml:space="preserve">c 51 </t>
  </si>
  <si>
    <t xml:space="preserve">c 52 </t>
  </si>
  <si>
    <t xml:space="preserve">c 53 </t>
  </si>
  <si>
    <t xml:space="preserve">c 54 </t>
  </si>
  <si>
    <t xml:space="preserve">c 55 </t>
  </si>
  <si>
    <t xml:space="preserve">c 56 </t>
  </si>
  <si>
    <t xml:space="preserve">c 57 </t>
  </si>
  <si>
    <t xml:space="preserve">c 58 </t>
  </si>
  <si>
    <t xml:space="preserve">c 59 </t>
  </si>
  <si>
    <t xml:space="preserve">c 60 </t>
  </si>
  <si>
    <t xml:space="preserve">c 61 </t>
  </si>
  <si>
    <t xml:space="preserve">c 62 </t>
  </si>
  <si>
    <t xml:space="preserve">c 63 </t>
  </si>
  <si>
    <t xml:space="preserve">c 64 </t>
  </si>
  <si>
    <t xml:space="preserve">c 65 </t>
  </si>
  <si>
    <t xml:space="preserve">c 66 </t>
  </si>
  <si>
    <t xml:space="preserve">c 67 </t>
  </si>
  <si>
    <t xml:space="preserve">c 68 </t>
  </si>
  <si>
    <t xml:space="preserve">c 69 </t>
  </si>
  <si>
    <t>食用米(10a)_20</t>
  </si>
  <si>
    <t>イタリアン(10a)_20</t>
  </si>
  <si>
    <t>ミレット(10a)_20</t>
  </si>
  <si>
    <t>ｺｰﾝｻｲﾚｰｼﾞ(10a)_20</t>
  </si>
  <si>
    <t>WCS1　(ﾛｰﾙ)_20</t>
  </si>
  <si>
    <t>WCS2　(ﾛｰﾙ)_20</t>
  </si>
  <si>
    <t>WCS3　(ﾛｰﾙ)_20</t>
  </si>
  <si>
    <t>チモシ　(kg)_20</t>
  </si>
  <si>
    <t>ﾍｲｷｭｰﾌﾞ(kg)_20</t>
  </si>
  <si>
    <t>配合飼料(kg)_20</t>
  </si>
  <si>
    <t>経産牛(頭)_20</t>
  </si>
  <si>
    <t>育成牛　(頭)_20</t>
  </si>
  <si>
    <t>ｽﾓｰﾙ販売(頭)_20</t>
  </si>
  <si>
    <t>廃牛販売(頭)_20</t>
  </si>
  <si>
    <t>牛乳販売(kg)_20</t>
  </si>
  <si>
    <t>給与助成(円/10a)_20</t>
  </si>
  <si>
    <t>WCS圃場（円/t)_20</t>
  </si>
  <si>
    <t>自圃処理（ｔ）_20</t>
  </si>
  <si>
    <t>業者処理(円/ｔ）_20</t>
  </si>
  <si>
    <t>酪農経営の所得_20</t>
  </si>
  <si>
    <t xml:space="preserve">p 49 </t>
  </si>
  <si>
    <t xml:space="preserve">p 50 </t>
  </si>
  <si>
    <t xml:space="preserve">p 51 </t>
  </si>
  <si>
    <t xml:space="preserve">p 52 </t>
  </si>
  <si>
    <t xml:space="preserve">p 53 </t>
  </si>
  <si>
    <t xml:space="preserve">p 54 </t>
  </si>
  <si>
    <t xml:space="preserve">p 55 </t>
  </si>
  <si>
    <t xml:space="preserve">p 56 </t>
  </si>
  <si>
    <t xml:space="preserve">p 57 </t>
  </si>
  <si>
    <t xml:space="preserve">p 58 </t>
  </si>
  <si>
    <t xml:space="preserve">p 59 </t>
  </si>
  <si>
    <t xml:space="preserve">p 60 </t>
  </si>
  <si>
    <t xml:space="preserve">p 61 </t>
  </si>
  <si>
    <t xml:space="preserve">p 62 </t>
  </si>
  <si>
    <t xml:space="preserve">p 63 </t>
  </si>
  <si>
    <t xml:space="preserve">p 64 </t>
  </si>
  <si>
    <t xml:space="preserve">p 65 </t>
  </si>
  <si>
    <t xml:space="preserve">p 66 </t>
  </si>
  <si>
    <t xml:space="preserve">p 67 </t>
  </si>
  <si>
    <t xml:space="preserve">p 68 </t>
  </si>
  <si>
    <t xml:space="preserve">p 69 </t>
  </si>
  <si>
    <t xml:space="preserve">p 70 </t>
  </si>
  <si>
    <t xml:space="preserve">p 71 </t>
  </si>
  <si>
    <t xml:space="preserve">p 72 </t>
  </si>
  <si>
    <t xml:space="preserve">p 73 </t>
  </si>
  <si>
    <t>イネ（早出し、自家）_160</t>
  </si>
  <si>
    <t xml:space="preserve">p 74 </t>
  </si>
  <si>
    <t>イネ（早出し、受託）_160</t>
  </si>
  <si>
    <t xml:space="preserve">p 75 </t>
  </si>
  <si>
    <t>イネ(遅出し)_160</t>
  </si>
  <si>
    <t xml:space="preserve">p 76 </t>
  </si>
  <si>
    <t>飼料イネ,9月_160</t>
  </si>
  <si>
    <t xml:space="preserve">p 77 </t>
  </si>
  <si>
    <t>飼料イネ,10月_160</t>
  </si>
  <si>
    <t xml:space="preserve">p 78 </t>
  </si>
  <si>
    <t>飼料イネ,11月_160</t>
  </si>
  <si>
    <t xml:space="preserve">p 79 </t>
  </si>
  <si>
    <t>コムギ(田)＋飼料イネ,10月_160</t>
  </si>
  <si>
    <t xml:space="preserve">p 80 </t>
  </si>
  <si>
    <t>コムギ(田)＋管理除草_160</t>
  </si>
  <si>
    <t xml:space="preserve">p 81 </t>
  </si>
  <si>
    <t>コムギ(田)_160</t>
  </si>
  <si>
    <t xml:space="preserve">p 82 </t>
  </si>
  <si>
    <t>コムギ(畑)_160</t>
  </si>
  <si>
    <t xml:space="preserve">p 83 </t>
  </si>
  <si>
    <t>水田借入_160</t>
  </si>
  <si>
    <t xml:space="preserve">p 84 </t>
  </si>
  <si>
    <t>畑借入_160</t>
  </si>
  <si>
    <t xml:space="preserve">p 85 </t>
  </si>
  <si>
    <t>飼料イネ助成金_160</t>
  </si>
  <si>
    <t>産地作り交付金(転作)_160</t>
  </si>
  <si>
    <t>二毛作奨励金_160</t>
  </si>
  <si>
    <t>飼料イネ、販売9月(1ﾛｰﾙ,FM190kg,DM72kg)_160</t>
  </si>
  <si>
    <t>飼料イネ、販売 10月(1ﾛｰﾙ,FM190kg,DM72kg)_160</t>
  </si>
  <si>
    <t>飼料イネ、販売 11月(1ﾛｰﾙ,FM190kg,DM72kg)_160</t>
  </si>
  <si>
    <t>耕種経営の所得_160</t>
  </si>
  <si>
    <t>土地（田・表作）_20</t>
  </si>
  <si>
    <t>土地（畑・表作）_20</t>
  </si>
  <si>
    <t>土地（裏作）_20</t>
  </si>
  <si>
    <t>５月労働_20</t>
  </si>
  <si>
    <t>６月労働_20</t>
  </si>
  <si>
    <t>７月労働_20</t>
  </si>
  <si>
    <t>８月労働_20</t>
  </si>
  <si>
    <t>９月労働_20</t>
  </si>
  <si>
    <t>10月労働_20</t>
  </si>
  <si>
    <t>11月上労働_20</t>
  </si>
  <si>
    <t>11月下労働_20</t>
  </si>
  <si>
    <t>頭数設定_20</t>
  </si>
  <si>
    <t>TDN需給（粗飼料）_20</t>
  </si>
  <si>
    <t>TDN需給（総飼料）_20</t>
  </si>
  <si>
    <t>CP需給（粗飼料）_20</t>
  </si>
  <si>
    <t>CP需給（総飼料）_20</t>
  </si>
  <si>
    <t>チモシ給与_20</t>
  </si>
  <si>
    <t>ヘイキューブ給与_20</t>
  </si>
  <si>
    <t>WCS給与制限(4.5kg/Day）_20</t>
  </si>
  <si>
    <t>育成牛頭数_20</t>
  </si>
  <si>
    <t>ｽﾓｰﾙ販売頭数_20</t>
  </si>
  <si>
    <t>老廃牛販売頭数_20</t>
  </si>
  <si>
    <t>牛乳販売量_20</t>
  </si>
  <si>
    <t>給与実証助成(11.2ヶ/10a)_20</t>
  </si>
  <si>
    <t>排泄物処理量_20</t>
  </si>
  <si>
    <t>飼料イネ圃場(耕畜連携)_20</t>
  </si>
  <si>
    <t>経営内圃場還元_20</t>
  </si>
  <si>
    <t>所得算定式(酪)_20</t>
  </si>
  <si>
    <t xml:space="preserve">c 70 </t>
  </si>
  <si>
    <t xml:space="preserve">c 71 </t>
  </si>
  <si>
    <t xml:space="preserve">c 72 </t>
  </si>
  <si>
    <t xml:space="preserve">c 73 </t>
  </si>
  <si>
    <t xml:space="preserve">c 74 </t>
  </si>
  <si>
    <t xml:space="preserve">c 75 </t>
  </si>
  <si>
    <t xml:space="preserve">c 76 </t>
  </si>
  <si>
    <t xml:space="preserve">c 77 </t>
  </si>
  <si>
    <t xml:space="preserve">c 78 </t>
  </si>
  <si>
    <t xml:space="preserve">c 79 </t>
  </si>
  <si>
    <t xml:space="preserve">c 80 </t>
  </si>
  <si>
    <t xml:space="preserve">c 81 </t>
  </si>
  <si>
    <t xml:space="preserve">c 82 </t>
  </si>
  <si>
    <t xml:space="preserve">c 83 </t>
  </si>
  <si>
    <t xml:space="preserve">c 84 </t>
  </si>
  <si>
    <t xml:space="preserve">c 85 </t>
  </si>
  <si>
    <t xml:space="preserve">c 86 </t>
  </si>
  <si>
    <t xml:space="preserve">c 87 </t>
  </si>
  <si>
    <t xml:space="preserve">c 88 </t>
  </si>
  <si>
    <t xml:space="preserve">c 89 </t>
  </si>
  <si>
    <t xml:space="preserve">c 90 </t>
  </si>
  <si>
    <t xml:space="preserve">c 91 </t>
  </si>
  <si>
    <t xml:space="preserve">c 92 </t>
  </si>
  <si>
    <t xml:space="preserve">c 93 </t>
  </si>
  <si>
    <t xml:space="preserve">c 94 </t>
  </si>
  <si>
    <t xml:space="preserve">c 95 </t>
  </si>
  <si>
    <t xml:space="preserve">c 96 </t>
  </si>
  <si>
    <t xml:space="preserve">c 97 </t>
  </si>
  <si>
    <t xml:space="preserve">c 98 </t>
  </si>
  <si>
    <t xml:space="preserve">c 99 </t>
  </si>
  <si>
    <t xml:space="preserve">c 100 </t>
  </si>
  <si>
    <t xml:space="preserve">c 101 </t>
  </si>
  <si>
    <t>田、7～10月_160</t>
  </si>
  <si>
    <t xml:space="preserve">c 102 </t>
  </si>
  <si>
    <t>田、11～5月_160</t>
  </si>
  <si>
    <t xml:space="preserve">c 103 </t>
  </si>
  <si>
    <t>畑、7～10月_160</t>
  </si>
  <si>
    <t xml:space="preserve">c 104 </t>
  </si>
  <si>
    <t>畑、11～5月_160</t>
  </si>
  <si>
    <t xml:space="preserve">c 105 </t>
  </si>
  <si>
    <t>水田借入上限_160</t>
  </si>
  <si>
    <t xml:space="preserve">c 106 </t>
  </si>
  <si>
    <t>畑借入上限_160</t>
  </si>
  <si>
    <t xml:space="preserve">c 107 </t>
  </si>
  <si>
    <t xml:space="preserve">c 108 </t>
  </si>
  <si>
    <t>転作奨励金_160</t>
  </si>
  <si>
    <t xml:space="preserve">c 109 </t>
  </si>
  <si>
    <t xml:space="preserve">c 110 </t>
  </si>
  <si>
    <t>生産調整_160</t>
  </si>
  <si>
    <t xml:space="preserve">c 111 </t>
  </si>
  <si>
    <t>食用イネ下限_160</t>
  </si>
  <si>
    <t xml:space="preserve">c 112 </t>
  </si>
  <si>
    <t>耕種、1月労働_160</t>
  </si>
  <si>
    <t xml:space="preserve">c 113 </t>
  </si>
  <si>
    <t>耕種、2月労働_160</t>
  </si>
  <si>
    <t xml:space="preserve">c 114 </t>
  </si>
  <si>
    <t>耕種、3月労働_160</t>
  </si>
  <si>
    <t xml:space="preserve">c 115 </t>
  </si>
  <si>
    <t>耕種、4月労働_160</t>
  </si>
  <si>
    <t xml:space="preserve">c 116 </t>
  </si>
  <si>
    <t>耕種、5月労働_160</t>
  </si>
  <si>
    <t xml:space="preserve">c 117 </t>
  </si>
  <si>
    <t>耕種、6月労働_160</t>
  </si>
  <si>
    <t xml:space="preserve">c 118 </t>
  </si>
  <si>
    <t>耕種、7月労働_160</t>
  </si>
  <si>
    <t xml:space="preserve">c 119 </t>
  </si>
  <si>
    <t>耕種、8月労働_160</t>
  </si>
  <si>
    <t xml:space="preserve">c 120 </t>
  </si>
  <si>
    <t>耕種、9月労働_160</t>
  </si>
  <si>
    <t xml:space="preserve">c 121 </t>
  </si>
  <si>
    <t>耕種、10月労働_160</t>
  </si>
  <si>
    <t xml:space="preserve">c 122 </t>
  </si>
  <si>
    <t>耕種、11月労働_160</t>
  </si>
  <si>
    <t xml:space="preserve">c 123 </t>
  </si>
  <si>
    <t>耕種、12月労働_160</t>
  </si>
  <si>
    <t>所得算定式(耕)_160</t>
  </si>
  <si>
    <t>飼料イネ調製委託・受託9月_160</t>
  </si>
  <si>
    <t>飼料イネ調製委託・受託10月_160</t>
  </si>
  <si>
    <t>飼料イネ調製委託・受託11月_160</t>
  </si>
  <si>
    <t>経営間連携システムの営農計画モデル</t>
  </si>
  <si>
    <t>≧</t>
  </si>
  <si>
    <t>=</t>
  </si>
  <si>
    <t xml:space="preserve"> 85</t>
  </si>
  <si>
    <t xml:space="preserve"> 123</t>
  </si>
  <si>
    <t>酪農経営類型Ⅰ</t>
  </si>
  <si>
    <t>酪農経営類型Ⅱ</t>
  </si>
  <si>
    <t>=</t>
  </si>
  <si>
    <t>コントラクタ</t>
  </si>
  <si>
    <t>【単体表】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</si>
</sst>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.00_ "/>
    <numFmt numFmtId="179" formatCode="0.0"/>
    <numFmt numFmtId="180" formatCode="0.000_ "/>
    <numFmt numFmtId="181" formatCode="0.00_ "/>
    <numFmt numFmtId="182" formatCode="#,##0.0_ "/>
    <numFmt numFmtId="183" formatCode="0.0_);[Red]\(0.0\)"/>
    <numFmt numFmtId="184" formatCode="#,##0.0_);[Red]\(#,##0.0\)"/>
    <numFmt numFmtId="185" formatCode="0.000%"/>
    <numFmt numFmtId="186" formatCode="#,##0_);[Red]\(#,##0\)"/>
    <numFmt numFmtId="187" formatCode="0\ &quot;戸&quot;"/>
    <numFmt numFmtId="188" formatCode="0.0\ &quot;hr&quot;"/>
    <numFmt numFmtId="189" formatCode="0\ &quot;千円&quot;"/>
    <numFmt numFmtId="190" formatCode="0.0\ &quot;個&quot;"/>
    <numFmt numFmtId="191" formatCode="0.0\ &quot;千円&quot;"/>
    <numFmt numFmtId="192" formatCode="0\ &quot;kg&quot;"/>
    <numFmt numFmtId="193" formatCode="0\ &quot;ヶ月&quot;"/>
    <numFmt numFmtId="194" formatCode="#,##0.0000_ "/>
    <numFmt numFmtId="195" formatCode="#,##0.0;[Red]\-#,##0.0"/>
    <numFmt numFmtId="196" formatCode="#,##0.000;[Red]\-#,##0.000"/>
    <numFmt numFmtId="197" formatCode="#,##0.0000;[Red]\-#,##0.0000"/>
    <numFmt numFmtId="198" formatCode="0.0_ "/>
  </numFmts>
  <fonts count="13"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10"/>
      <name val="HGP創英角ｺﾞｼｯｸUB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92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78" fontId="0" fillId="5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7" borderId="0" xfId="0" applyFill="1" applyAlignment="1">
      <alignment/>
    </xf>
    <xf numFmtId="0" fontId="0" fillId="8" borderId="0" xfId="0" applyFont="1" applyFill="1" applyBorder="1" applyAlignment="1">
      <alignment/>
    </xf>
    <xf numFmtId="178" fontId="0" fillId="8" borderId="0" xfId="0" applyNumberFormat="1" applyFont="1" applyFill="1" applyAlignment="1">
      <alignment/>
    </xf>
    <xf numFmtId="178" fontId="0" fillId="8" borderId="0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0" borderId="0" xfId="0" applyFont="1" applyFill="1" applyAlignment="1">
      <alignment shrinkToFit="1"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8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78" fontId="0" fillId="0" borderId="0" xfId="0" applyNumberFormat="1" applyFont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0" fillId="7" borderId="0" xfId="0" applyFont="1" applyFill="1" applyAlignment="1">
      <alignment/>
    </xf>
    <xf numFmtId="0" fontId="6" fillId="7" borderId="0" xfId="0" applyFont="1" applyFill="1" applyAlignment="1" quotePrefix="1">
      <alignment/>
    </xf>
    <xf numFmtId="0" fontId="0" fillId="7" borderId="0" xfId="0" applyFont="1" applyFill="1" applyBorder="1" applyAlignment="1">
      <alignment/>
    </xf>
    <xf numFmtId="178" fontId="0" fillId="7" borderId="0" xfId="0" applyNumberFormat="1" applyFont="1" applyFill="1" applyAlignment="1">
      <alignment/>
    </xf>
    <xf numFmtId="178" fontId="9" fillId="7" borderId="0" xfId="0" applyNumberFormat="1" applyFont="1" applyFill="1" applyAlignment="1">
      <alignment/>
    </xf>
    <xf numFmtId="0" fontId="9" fillId="8" borderId="0" xfId="0" applyFont="1" applyFill="1" applyAlignment="1" quotePrefix="1">
      <alignment/>
    </xf>
    <xf numFmtId="178" fontId="9" fillId="8" borderId="0" xfId="0" applyNumberFormat="1" applyFont="1" applyFill="1" applyAlignment="1">
      <alignment/>
    </xf>
    <xf numFmtId="0" fontId="6" fillId="0" borderId="0" xfId="0" applyFont="1" applyAlignment="1" quotePrefix="1">
      <alignment/>
    </xf>
    <xf numFmtId="0" fontId="0" fillId="0" borderId="0" xfId="0" applyFont="1" applyFill="1" applyAlignment="1">
      <alignment horizontal="center" vertical="center" wrapText="1"/>
    </xf>
    <xf numFmtId="0" fontId="0" fillId="8" borderId="1" xfId="0" applyFont="1" applyFill="1" applyBorder="1" applyAlignment="1">
      <alignment/>
    </xf>
    <xf numFmtId="178" fontId="0" fillId="8" borderId="1" xfId="0" applyNumberFormat="1" applyFont="1" applyFill="1" applyBorder="1" applyAlignment="1">
      <alignment/>
    </xf>
    <xf numFmtId="0" fontId="0" fillId="8" borderId="2" xfId="0" applyFont="1" applyFill="1" applyBorder="1" applyAlignment="1">
      <alignment/>
    </xf>
    <xf numFmtId="178" fontId="0" fillId="8" borderId="2" xfId="0" applyNumberFormat="1" applyFont="1" applyFill="1" applyBorder="1" applyAlignment="1">
      <alignment/>
    </xf>
    <xf numFmtId="0" fontId="9" fillId="8" borderId="3" xfId="0" applyFont="1" applyFill="1" applyBorder="1" applyAlignment="1">
      <alignment/>
    </xf>
    <xf numFmtId="0" fontId="9" fillId="8" borderId="4" xfId="0" applyFont="1" applyFill="1" applyBorder="1" applyAlignment="1">
      <alignment/>
    </xf>
    <xf numFmtId="0" fontId="9" fillId="8" borderId="5" xfId="0" applyFont="1" applyFill="1" applyBorder="1" applyAlignment="1">
      <alignment/>
    </xf>
    <xf numFmtId="178" fontId="0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178" fontId="0" fillId="7" borderId="6" xfId="0" applyNumberFormat="1" applyFont="1" applyFill="1" applyBorder="1" applyAlignment="1">
      <alignment/>
    </xf>
    <xf numFmtId="0" fontId="0" fillId="7" borderId="6" xfId="0" applyFill="1" applyBorder="1" applyAlignment="1">
      <alignment/>
    </xf>
    <xf numFmtId="0" fontId="4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>
      <alignment/>
    </xf>
    <xf numFmtId="180" fontId="0" fillId="3" borderId="0" xfId="0" applyNumberFormat="1" applyFill="1" applyBorder="1" applyAlignment="1">
      <alignment/>
    </xf>
    <xf numFmtId="178" fontId="0" fillId="3" borderId="0" xfId="0" applyNumberFormat="1" applyFont="1" applyFill="1" applyBorder="1" applyAlignment="1">
      <alignment/>
    </xf>
    <xf numFmtId="178" fontId="0" fillId="3" borderId="2" xfId="0" applyNumberFormat="1" applyFont="1" applyFill="1" applyBorder="1" applyAlignment="1">
      <alignment/>
    </xf>
    <xf numFmtId="178" fontId="6" fillId="7" borderId="0" xfId="0" applyNumberFormat="1" applyFont="1" applyFill="1" applyAlignment="1">
      <alignment/>
    </xf>
    <xf numFmtId="0" fontId="6" fillId="7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/>
    </xf>
    <xf numFmtId="177" fontId="0" fillId="3" borderId="6" xfId="0" applyNumberFormat="1" applyFill="1" applyBorder="1" applyAlignment="1">
      <alignment/>
    </xf>
    <xf numFmtId="0" fontId="0" fillId="3" borderId="2" xfId="0" applyFont="1" applyFill="1" applyBorder="1" applyAlignment="1">
      <alignment shrinkToFit="1"/>
    </xf>
    <xf numFmtId="0" fontId="7" fillId="8" borderId="4" xfId="0" applyFont="1" applyFill="1" applyBorder="1" applyAlignment="1">
      <alignment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horizontal="center" vertical="top" wrapText="1" shrinkToFit="1"/>
    </xf>
    <xf numFmtId="0" fontId="0" fillId="5" borderId="0" xfId="0" applyFont="1" applyFill="1" applyAlignment="1">
      <alignment horizontal="center" vertical="top" wrapText="1"/>
    </xf>
    <xf numFmtId="178" fontId="0" fillId="5" borderId="0" xfId="0" applyNumberFormat="1" applyFont="1" applyFill="1" applyAlignment="1">
      <alignment/>
    </xf>
    <xf numFmtId="178" fontId="0" fillId="5" borderId="6" xfId="0" applyNumberFormat="1" applyFont="1" applyFill="1" applyBorder="1" applyAlignment="1">
      <alignment/>
    </xf>
    <xf numFmtId="0" fontId="6" fillId="5" borderId="0" xfId="0" applyFont="1" applyFill="1" applyAlignment="1" quotePrefix="1">
      <alignment/>
    </xf>
    <xf numFmtId="0" fontId="0" fillId="5" borderId="0" xfId="0" applyFont="1" applyFill="1" applyAlignment="1">
      <alignment shrinkToFit="1"/>
    </xf>
    <xf numFmtId="0" fontId="11" fillId="3" borderId="7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 quotePrefix="1">
      <alignment/>
    </xf>
    <xf numFmtId="0" fontId="12" fillId="3" borderId="3" xfId="0" applyFont="1" applyFill="1" applyBorder="1" applyAlignment="1">
      <alignment/>
    </xf>
    <xf numFmtId="0" fontId="9" fillId="5" borderId="0" xfId="0" applyFont="1" applyFill="1" applyAlignment="1">
      <alignment vertical="center"/>
    </xf>
    <xf numFmtId="0" fontId="9" fillId="7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1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140625" defaultRowHeight="12"/>
  <cols>
    <col min="1" max="1" width="8.8515625" style="99" customWidth="1"/>
    <col min="2" max="2" width="26.00390625" style="99" customWidth="1"/>
    <col min="3" max="7" width="11.140625" style="99" customWidth="1"/>
    <col min="8" max="16384" width="8.8515625" style="99" customWidth="1"/>
  </cols>
  <sheetData>
    <row r="1" spans="1:7" ht="12">
      <c r="A1" s="99" t="s">
        <v>241</v>
      </c>
      <c r="D1" s="99" t="s">
        <v>242</v>
      </c>
      <c r="E1" s="100" t="s">
        <v>673</v>
      </c>
      <c r="F1" s="99" t="s">
        <v>243</v>
      </c>
      <c r="G1" s="100" t="s">
        <v>674</v>
      </c>
    </row>
    <row r="2" spans="1:2" ht="12">
      <c r="A2" s="99" t="s">
        <v>245</v>
      </c>
      <c r="B2" s="99" t="s">
        <v>244</v>
      </c>
    </row>
    <row r="3" spans="1:2" ht="12">
      <c r="A3" s="99" t="s">
        <v>247</v>
      </c>
      <c r="B3" s="99">
        <v>54668.05</v>
      </c>
    </row>
    <row r="4" spans="3:6" ht="12">
      <c r="C4" s="99" t="s">
        <v>3</v>
      </c>
      <c r="D4" s="99" t="s">
        <v>248</v>
      </c>
      <c r="E4" s="99" t="s">
        <v>249</v>
      </c>
      <c r="F4" s="99" t="s">
        <v>246</v>
      </c>
    </row>
    <row r="5" spans="3:7" ht="12">
      <c r="C5" s="99" t="s">
        <v>250</v>
      </c>
      <c r="D5" s="99" t="s">
        <v>251</v>
      </c>
      <c r="E5" s="99" t="s">
        <v>252</v>
      </c>
      <c r="F5" s="99" t="s">
        <v>253</v>
      </c>
      <c r="G5" s="99" t="s">
        <v>254</v>
      </c>
    </row>
    <row r="6" spans="1:7" ht="12">
      <c r="A6" s="99" t="s">
        <v>255</v>
      </c>
      <c r="B6" s="99" t="s">
        <v>487</v>
      </c>
      <c r="C6" s="99">
        <v>30</v>
      </c>
      <c r="D6" s="99">
        <v>8</v>
      </c>
      <c r="E6" s="99">
        <v>0</v>
      </c>
      <c r="F6" s="99">
        <v>23.552</v>
      </c>
      <c r="G6" s="99" t="s">
        <v>257</v>
      </c>
    </row>
    <row r="7" spans="1:7" ht="12">
      <c r="A7" s="99" t="s">
        <v>258</v>
      </c>
      <c r="B7" s="99" t="s">
        <v>488</v>
      </c>
      <c r="C7" s="99">
        <v>-3</v>
      </c>
      <c r="D7" s="99">
        <v>17.79</v>
      </c>
      <c r="E7" s="99">
        <v>0</v>
      </c>
      <c r="F7" s="99">
        <v>-18.5</v>
      </c>
      <c r="G7" s="99">
        <v>2.173</v>
      </c>
    </row>
    <row r="8" spans="1:7" ht="12">
      <c r="A8" s="99" t="s">
        <v>260</v>
      </c>
      <c r="B8" s="99" t="s">
        <v>489</v>
      </c>
      <c r="C8" s="99">
        <v>-0.5</v>
      </c>
      <c r="D8" s="99">
        <v>0</v>
      </c>
      <c r="E8" s="99">
        <v>6.448</v>
      </c>
      <c r="F8" s="99" t="s">
        <v>257</v>
      </c>
      <c r="G8" s="99">
        <v>5.948</v>
      </c>
    </row>
    <row r="9" spans="1:7" ht="12">
      <c r="A9" s="99" t="s">
        <v>262</v>
      </c>
      <c r="B9" s="99" t="s">
        <v>490</v>
      </c>
      <c r="C9" s="99">
        <v>-19.7</v>
      </c>
      <c r="D9" s="99">
        <v>12.33</v>
      </c>
      <c r="E9" s="99">
        <v>0</v>
      </c>
      <c r="F9" s="99">
        <v>-39.043</v>
      </c>
      <c r="G9" s="99">
        <v>26.807</v>
      </c>
    </row>
    <row r="10" spans="1:7" ht="12">
      <c r="A10" s="99" t="s">
        <v>264</v>
      </c>
      <c r="B10" s="99" t="s">
        <v>491</v>
      </c>
      <c r="C10" s="99">
        <v>-3.72</v>
      </c>
      <c r="D10" s="99">
        <v>0</v>
      </c>
      <c r="E10" s="99">
        <v>0.283</v>
      </c>
      <c r="F10" s="99" t="s">
        <v>257</v>
      </c>
      <c r="G10" s="99">
        <v>-3.437</v>
      </c>
    </row>
    <row r="11" spans="1:7" ht="12">
      <c r="A11" s="99" t="s">
        <v>266</v>
      </c>
      <c r="B11" s="99" t="s">
        <v>492</v>
      </c>
      <c r="C11" s="99">
        <v>-3.72</v>
      </c>
      <c r="D11" s="99">
        <v>374.21</v>
      </c>
      <c r="E11" s="99">
        <v>0</v>
      </c>
      <c r="F11" s="99">
        <v>-4.003</v>
      </c>
      <c r="G11" s="99">
        <v>-3.437</v>
      </c>
    </row>
    <row r="12" spans="1:7" ht="12">
      <c r="A12" s="99" t="s">
        <v>268</v>
      </c>
      <c r="B12" s="99" t="s">
        <v>493</v>
      </c>
      <c r="C12" s="99">
        <v>-3.72</v>
      </c>
      <c r="D12" s="99">
        <v>255.101</v>
      </c>
      <c r="E12" s="99">
        <v>0</v>
      </c>
      <c r="F12" s="99">
        <v>-4.003</v>
      </c>
      <c r="G12" s="99">
        <v>-3.147</v>
      </c>
    </row>
    <row r="13" spans="1:7" ht="12">
      <c r="A13" s="99" t="s">
        <v>270</v>
      </c>
      <c r="B13" s="99" t="s">
        <v>494</v>
      </c>
      <c r="C13" s="99">
        <v>-0.042</v>
      </c>
      <c r="D13" s="99">
        <v>21900</v>
      </c>
      <c r="E13" s="99">
        <v>0</v>
      </c>
      <c r="F13" s="99">
        <v>-0.471</v>
      </c>
      <c r="G13" s="99">
        <v>-0.023</v>
      </c>
    </row>
    <row r="14" spans="1:7" ht="12">
      <c r="A14" s="99" t="s">
        <v>272</v>
      </c>
      <c r="B14" s="99" t="s">
        <v>495</v>
      </c>
      <c r="C14" s="99">
        <v>-0.04</v>
      </c>
      <c r="D14" s="99">
        <v>21900</v>
      </c>
      <c r="E14" s="99">
        <v>0</v>
      </c>
      <c r="F14" s="99">
        <v>-0.469</v>
      </c>
      <c r="G14" s="99">
        <v>-0.025</v>
      </c>
    </row>
    <row r="15" spans="1:7" ht="12">
      <c r="A15" s="99" t="s">
        <v>274</v>
      </c>
      <c r="B15" s="99" t="s">
        <v>496</v>
      </c>
      <c r="C15" s="99">
        <v>-0.036</v>
      </c>
      <c r="D15" s="99">
        <v>66221.56</v>
      </c>
      <c r="E15" s="99">
        <v>0</v>
      </c>
      <c r="F15" s="99">
        <v>-0.043</v>
      </c>
      <c r="G15" s="99">
        <v>-0.007</v>
      </c>
    </row>
    <row r="16" spans="1:7" ht="12">
      <c r="A16" s="99" t="s">
        <v>276</v>
      </c>
      <c r="B16" s="99" t="s">
        <v>497</v>
      </c>
      <c r="C16" s="99">
        <v>-94.353</v>
      </c>
      <c r="D16" s="99">
        <v>20</v>
      </c>
      <c r="E16" s="99">
        <v>0</v>
      </c>
      <c r="F16" s="99">
        <v>-564.335</v>
      </c>
      <c r="G16" s="99" t="s">
        <v>257</v>
      </c>
    </row>
    <row r="17" spans="1:7" ht="12">
      <c r="A17" s="99" t="s">
        <v>278</v>
      </c>
      <c r="B17" s="99" t="s">
        <v>498</v>
      </c>
      <c r="C17" s="99">
        <v>0</v>
      </c>
      <c r="D17" s="99">
        <v>11.034</v>
      </c>
      <c r="E17" s="99">
        <v>0</v>
      </c>
      <c r="F17" s="99">
        <v>-14.551</v>
      </c>
      <c r="G17" s="99" t="s">
        <v>257</v>
      </c>
    </row>
    <row r="18" spans="1:7" ht="12">
      <c r="A18" s="99" t="s">
        <v>280</v>
      </c>
      <c r="B18" s="99" t="s">
        <v>499</v>
      </c>
      <c r="C18" s="99">
        <v>60</v>
      </c>
      <c r="D18" s="99">
        <v>11.034</v>
      </c>
      <c r="E18" s="99">
        <v>0</v>
      </c>
      <c r="F18" s="99">
        <v>0</v>
      </c>
      <c r="G18" s="99" t="s">
        <v>257</v>
      </c>
    </row>
    <row r="19" spans="1:7" ht="12">
      <c r="A19" s="99" t="s">
        <v>282</v>
      </c>
      <c r="B19" s="99" t="s">
        <v>500</v>
      </c>
      <c r="C19" s="99">
        <v>40</v>
      </c>
      <c r="D19" s="99">
        <v>5.517</v>
      </c>
      <c r="E19" s="99">
        <v>0</v>
      </c>
      <c r="F19" s="99">
        <v>0</v>
      </c>
      <c r="G19" s="99" t="s">
        <v>257</v>
      </c>
    </row>
    <row r="20" spans="1:7" ht="12">
      <c r="A20" s="99" t="s">
        <v>284</v>
      </c>
      <c r="B20" s="99" t="s">
        <v>501</v>
      </c>
      <c r="C20" s="99">
        <v>0.09</v>
      </c>
      <c r="D20" s="99">
        <v>158000</v>
      </c>
      <c r="E20" s="99">
        <v>0</v>
      </c>
      <c r="F20" s="99">
        <v>0.031</v>
      </c>
      <c r="G20" s="99" t="s">
        <v>257</v>
      </c>
    </row>
    <row r="21" spans="1:7" ht="12">
      <c r="A21" s="99" t="s">
        <v>286</v>
      </c>
      <c r="B21" s="99" t="s">
        <v>502</v>
      </c>
      <c r="C21" s="99">
        <v>10</v>
      </c>
      <c r="D21" s="99">
        <v>56.17</v>
      </c>
      <c r="E21" s="99">
        <v>0</v>
      </c>
      <c r="F21" s="99">
        <v>1.96</v>
      </c>
      <c r="G21" s="99" t="s">
        <v>257</v>
      </c>
    </row>
    <row r="22" spans="1:7" ht="12">
      <c r="A22" s="99" t="s">
        <v>288</v>
      </c>
      <c r="B22" s="99" t="s">
        <v>503</v>
      </c>
      <c r="C22" s="99">
        <v>6</v>
      </c>
      <c r="D22" s="99">
        <v>112.376</v>
      </c>
      <c r="E22" s="99">
        <v>0</v>
      </c>
      <c r="F22" s="99">
        <v>1.982</v>
      </c>
      <c r="G22" s="99" t="s">
        <v>257</v>
      </c>
    </row>
    <row r="23" spans="1:7" ht="12">
      <c r="A23" s="99" t="s">
        <v>289</v>
      </c>
      <c r="B23" s="99" t="s">
        <v>504</v>
      </c>
      <c r="C23" s="99">
        <v>-0.5</v>
      </c>
      <c r="D23" s="99">
        <v>160.01</v>
      </c>
      <c r="E23" s="99">
        <v>0</v>
      </c>
      <c r="F23" s="99">
        <v>-1.45</v>
      </c>
      <c r="G23" s="99">
        <v>1.599</v>
      </c>
    </row>
    <row r="24" spans="1:7" ht="12">
      <c r="A24" s="99" t="s">
        <v>291</v>
      </c>
      <c r="B24" s="99" t="s">
        <v>505</v>
      </c>
      <c r="C24" s="99">
        <v>-2</v>
      </c>
      <c r="D24" s="99">
        <v>193.303</v>
      </c>
      <c r="E24" s="99">
        <v>0</v>
      </c>
      <c r="F24" s="99">
        <v>-3.437</v>
      </c>
      <c r="G24" s="99">
        <v>-1.05</v>
      </c>
    </row>
    <row r="25" spans="1:7" ht="12">
      <c r="A25" s="99" t="s">
        <v>293</v>
      </c>
      <c r="B25" s="99" t="s">
        <v>506</v>
      </c>
      <c r="C25" s="99">
        <v>0</v>
      </c>
      <c r="D25" s="99">
        <v>7407.956</v>
      </c>
      <c r="E25" s="99">
        <v>0</v>
      </c>
      <c r="F25" s="99">
        <v>-1</v>
      </c>
      <c r="G25" s="99">
        <v>0</v>
      </c>
    </row>
    <row r="26" spans="1:7" ht="12">
      <c r="A26" s="99" t="s">
        <v>295</v>
      </c>
      <c r="B26" s="99" t="s">
        <v>256</v>
      </c>
      <c r="C26" s="99">
        <v>30</v>
      </c>
      <c r="D26" s="99">
        <v>0</v>
      </c>
      <c r="E26" s="99">
        <v>3.845</v>
      </c>
      <c r="F26" s="99" t="s">
        <v>257</v>
      </c>
      <c r="G26" s="99">
        <v>33.845</v>
      </c>
    </row>
    <row r="27" spans="1:7" ht="12">
      <c r="A27" s="99" t="s">
        <v>297</v>
      </c>
      <c r="B27" s="99" t="s">
        <v>259</v>
      </c>
      <c r="C27" s="99">
        <v>-3</v>
      </c>
      <c r="D27" s="99">
        <v>8.992</v>
      </c>
      <c r="E27" s="99">
        <v>0</v>
      </c>
      <c r="F27" s="99">
        <v>-6.085</v>
      </c>
      <c r="G27" s="99">
        <v>7.328</v>
      </c>
    </row>
    <row r="28" spans="1:7" ht="12">
      <c r="A28" s="99" t="s">
        <v>423</v>
      </c>
      <c r="B28" s="99" t="s">
        <v>261</v>
      </c>
      <c r="C28" s="99">
        <v>-0.5</v>
      </c>
      <c r="D28" s="99">
        <v>8</v>
      </c>
      <c r="E28" s="99">
        <v>0</v>
      </c>
      <c r="F28" s="99">
        <v>-4.345</v>
      </c>
      <c r="G28" s="99" t="s">
        <v>257</v>
      </c>
    </row>
    <row r="29" spans="1:7" ht="12">
      <c r="A29" s="99" t="s">
        <v>425</v>
      </c>
      <c r="B29" s="99" t="s">
        <v>263</v>
      </c>
      <c r="C29" s="99">
        <v>-19.7</v>
      </c>
      <c r="D29" s="99">
        <v>1.362</v>
      </c>
      <c r="E29" s="99">
        <v>0</v>
      </c>
      <c r="F29" s="99">
        <v>-75.657</v>
      </c>
      <c r="G29" s="99">
        <v>-8.166</v>
      </c>
    </row>
    <row r="30" spans="1:7" ht="12">
      <c r="A30" s="99" t="s">
        <v>427</v>
      </c>
      <c r="B30" s="99" t="s">
        <v>265</v>
      </c>
      <c r="C30" s="99">
        <v>-3.72</v>
      </c>
      <c r="D30" s="99">
        <v>752.64</v>
      </c>
      <c r="E30" s="99">
        <v>0</v>
      </c>
      <c r="F30" s="99">
        <v>-3.909</v>
      </c>
      <c r="G30" s="99">
        <v>-1.041</v>
      </c>
    </row>
    <row r="31" spans="1:7" ht="12">
      <c r="A31" s="99" t="s">
        <v>429</v>
      </c>
      <c r="B31" s="99" t="s">
        <v>267</v>
      </c>
      <c r="C31" s="99">
        <v>-3.72</v>
      </c>
      <c r="D31" s="99">
        <v>191.326</v>
      </c>
      <c r="E31" s="99">
        <v>0</v>
      </c>
      <c r="F31" s="99">
        <v>-3.909</v>
      </c>
      <c r="G31" s="99">
        <v>-3.531</v>
      </c>
    </row>
    <row r="32" spans="1:7" ht="12">
      <c r="A32" s="99" t="s">
        <v>431</v>
      </c>
      <c r="B32" s="99" t="s">
        <v>269</v>
      </c>
      <c r="C32" s="99">
        <v>-3.72</v>
      </c>
      <c r="D32" s="99">
        <v>0</v>
      </c>
      <c r="E32" s="99">
        <v>0.189</v>
      </c>
      <c r="F32" s="99" t="s">
        <v>257</v>
      </c>
      <c r="G32" s="99">
        <v>-3.531</v>
      </c>
    </row>
    <row r="33" spans="1:7" ht="12">
      <c r="A33" s="99" t="s">
        <v>432</v>
      </c>
      <c r="B33" s="99" t="s">
        <v>271</v>
      </c>
      <c r="C33" s="99">
        <v>-0.042</v>
      </c>
      <c r="D33" s="99">
        <v>32850</v>
      </c>
      <c r="E33" s="99">
        <v>0</v>
      </c>
      <c r="F33" s="99">
        <v>-0.37</v>
      </c>
      <c r="G33" s="99">
        <v>-0.038</v>
      </c>
    </row>
    <row r="34" spans="1:7" ht="12">
      <c r="A34" s="99" t="s">
        <v>433</v>
      </c>
      <c r="B34" s="99" t="s">
        <v>273</v>
      </c>
      <c r="C34" s="99">
        <v>-0.04</v>
      </c>
      <c r="D34" s="99">
        <v>35321.655</v>
      </c>
      <c r="E34" s="99">
        <v>0</v>
      </c>
      <c r="F34" s="99">
        <v>-0.044</v>
      </c>
      <c r="G34" s="99">
        <v>-0.034</v>
      </c>
    </row>
    <row r="35" spans="1:7" ht="12">
      <c r="A35" s="99" t="s">
        <v>434</v>
      </c>
      <c r="B35" s="99" t="s">
        <v>275</v>
      </c>
      <c r="C35" s="99">
        <v>-0.036</v>
      </c>
      <c r="D35" s="99">
        <v>117715.517</v>
      </c>
      <c r="E35" s="99">
        <v>0</v>
      </c>
      <c r="F35" s="99">
        <v>-0.058</v>
      </c>
      <c r="G35" s="99">
        <v>0</v>
      </c>
    </row>
    <row r="36" spans="1:7" ht="12">
      <c r="A36" s="99" t="s">
        <v>435</v>
      </c>
      <c r="B36" s="99" t="s">
        <v>277</v>
      </c>
      <c r="C36" s="99">
        <v>-94.353</v>
      </c>
      <c r="D36" s="99">
        <v>30</v>
      </c>
      <c r="E36" s="99">
        <v>0</v>
      </c>
      <c r="F36" s="99">
        <v>-453.433</v>
      </c>
      <c r="G36" s="99" t="s">
        <v>257</v>
      </c>
    </row>
    <row r="37" spans="1:7" ht="12">
      <c r="A37" s="99" t="s">
        <v>436</v>
      </c>
      <c r="B37" s="99" t="s">
        <v>279</v>
      </c>
      <c r="C37" s="99">
        <v>0</v>
      </c>
      <c r="D37" s="99">
        <v>16.552</v>
      </c>
      <c r="E37" s="99">
        <v>0</v>
      </c>
      <c r="F37" s="99">
        <v>-650.832</v>
      </c>
      <c r="G37" s="99">
        <v>69.848</v>
      </c>
    </row>
    <row r="38" spans="1:7" ht="12">
      <c r="A38" s="99" t="s">
        <v>437</v>
      </c>
      <c r="B38" s="99" t="s">
        <v>281</v>
      </c>
      <c r="C38" s="99">
        <v>60</v>
      </c>
      <c r="D38" s="99">
        <v>16.552</v>
      </c>
      <c r="E38" s="99">
        <v>0</v>
      </c>
      <c r="F38" s="99">
        <v>0</v>
      </c>
      <c r="G38" s="99" t="s">
        <v>257</v>
      </c>
    </row>
    <row r="39" spans="1:7" ht="12">
      <c r="A39" s="99" t="s">
        <v>438</v>
      </c>
      <c r="B39" s="99" t="s">
        <v>283</v>
      </c>
      <c r="C39" s="99">
        <v>40</v>
      </c>
      <c r="D39" s="99">
        <v>8.276</v>
      </c>
      <c r="E39" s="99">
        <v>0</v>
      </c>
      <c r="F39" s="99">
        <v>0</v>
      </c>
      <c r="G39" s="99" t="s">
        <v>257</v>
      </c>
    </row>
    <row r="40" spans="1:7" ht="12">
      <c r="A40" s="99" t="s">
        <v>439</v>
      </c>
      <c r="B40" s="99" t="s">
        <v>285</v>
      </c>
      <c r="C40" s="99">
        <v>0.09</v>
      </c>
      <c r="D40" s="99">
        <v>240000</v>
      </c>
      <c r="E40" s="99">
        <v>0</v>
      </c>
      <c r="F40" s="99">
        <v>0.045</v>
      </c>
      <c r="G40" s="99" t="s">
        <v>257</v>
      </c>
    </row>
    <row r="41" spans="1:7" ht="12">
      <c r="A41" s="99" t="s">
        <v>440</v>
      </c>
      <c r="B41" s="99" t="s">
        <v>287</v>
      </c>
      <c r="C41" s="99">
        <v>10</v>
      </c>
      <c r="D41" s="99">
        <v>84.255</v>
      </c>
      <c r="E41" s="99">
        <v>0</v>
      </c>
      <c r="F41" s="99">
        <v>0</v>
      </c>
      <c r="G41" s="99">
        <v>48.592</v>
      </c>
    </row>
    <row r="42" spans="1:7" ht="12">
      <c r="A42" s="99" t="s">
        <v>441</v>
      </c>
      <c r="B42" s="99" t="s">
        <v>290</v>
      </c>
      <c r="C42" s="99">
        <v>6</v>
      </c>
      <c r="D42" s="99">
        <v>168.564</v>
      </c>
      <c r="E42" s="99">
        <v>0</v>
      </c>
      <c r="F42" s="99">
        <v>-2</v>
      </c>
      <c r="G42" s="99">
        <v>25.29</v>
      </c>
    </row>
    <row r="43" spans="1:7" ht="12">
      <c r="A43" s="99" t="s">
        <v>442</v>
      </c>
      <c r="B43" s="99" t="s">
        <v>292</v>
      </c>
      <c r="C43" s="99">
        <v>-0.5</v>
      </c>
      <c r="D43" s="99">
        <v>61.871</v>
      </c>
      <c r="E43" s="99">
        <v>0</v>
      </c>
      <c r="F43" s="99">
        <v>-1.016</v>
      </c>
      <c r="G43" s="99">
        <v>28.76</v>
      </c>
    </row>
    <row r="44" spans="1:7" ht="12">
      <c r="A44" s="99" t="s">
        <v>443</v>
      </c>
      <c r="B44" s="99" t="s">
        <v>294</v>
      </c>
      <c r="C44" s="99">
        <v>-2</v>
      </c>
      <c r="D44" s="99">
        <v>468.1</v>
      </c>
      <c r="E44" s="99">
        <v>0</v>
      </c>
      <c r="F44" s="99">
        <v>-13.994</v>
      </c>
      <c r="G44" s="99">
        <v>-1.484</v>
      </c>
    </row>
    <row r="45" spans="1:7" ht="12">
      <c r="A45" s="99" t="s">
        <v>444</v>
      </c>
      <c r="B45" s="99" t="s">
        <v>296</v>
      </c>
      <c r="C45" s="99">
        <v>0</v>
      </c>
      <c r="D45" s="99">
        <v>10380.662</v>
      </c>
      <c r="E45" s="99">
        <v>0</v>
      </c>
      <c r="F45" s="99">
        <v>-0.441</v>
      </c>
      <c r="G45" s="99">
        <v>0</v>
      </c>
    </row>
    <row r="46" spans="1:7" ht="12">
      <c r="A46" s="99" t="s">
        <v>445</v>
      </c>
      <c r="B46" s="99" t="s">
        <v>424</v>
      </c>
      <c r="C46" s="99">
        <v>25</v>
      </c>
      <c r="D46" s="99">
        <v>134.4</v>
      </c>
      <c r="E46" s="99">
        <v>0</v>
      </c>
      <c r="F46" s="99">
        <v>22.465</v>
      </c>
      <c r="G46" s="99" t="s">
        <v>257</v>
      </c>
    </row>
    <row r="47" spans="1:7" ht="12">
      <c r="A47" s="99" t="s">
        <v>446</v>
      </c>
      <c r="B47" s="99" t="s">
        <v>426</v>
      </c>
      <c r="C47" s="99">
        <v>25</v>
      </c>
      <c r="D47" s="99">
        <v>134.4</v>
      </c>
      <c r="E47" s="99">
        <v>0</v>
      </c>
      <c r="F47" s="99">
        <v>22.861</v>
      </c>
      <c r="G47" s="99" t="s">
        <v>257</v>
      </c>
    </row>
    <row r="48" spans="1:7" ht="12">
      <c r="A48" s="99" t="s">
        <v>447</v>
      </c>
      <c r="B48" s="99" t="s">
        <v>428</v>
      </c>
      <c r="C48" s="99">
        <v>25</v>
      </c>
      <c r="D48" s="99">
        <v>68.331</v>
      </c>
      <c r="E48" s="99">
        <v>0</v>
      </c>
      <c r="F48" s="99">
        <v>22.321</v>
      </c>
      <c r="G48" s="99">
        <v>27.139</v>
      </c>
    </row>
    <row r="49" spans="1:7" ht="12">
      <c r="A49" s="99" t="s">
        <v>448</v>
      </c>
      <c r="B49" s="99" t="s">
        <v>430</v>
      </c>
      <c r="C49" s="99">
        <v>0</v>
      </c>
      <c r="D49" s="99">
        <v>8428.264</v>
      </c>
      <c r="E49" s="99">
        <v>0</v>
      </c>
      <c r="F49" s="99">
        <v>-0.107</v>
      </c>
      <c r="G49" s="99">
        <v>0</v>
      </c>
    </row>
    <row r="50" spans="1:7" ht="12">
      <c r="A50" s="99" t="s">
        <v>449</v>
      </c>
      <c r="B50" s="99" t="s">
        <v>362</v>
      </c>
      <c r="C50" s="99">
        <v>54.961</v>
      </c>
      <c r="D50" s="99">
        <v>0</v>
      </c>
      <c r="E50" s="99">
        <v>51.278</v>
      </c>
      <c r="F50" s="99" t="s">
        <v>257</v>
      </c>
      <c r="G50" s="99">
        <v>106.239</v>
      </c>
    </row>
    <row r="51" spans="1:7" ht="12">
      <c r="A51" s="99" t="s">
        <v>450</v>
      </c>
      <c r="B51" s="99" t="s">
        <v>363</v>
      </c>
      <c r="C51" s="99">
        <v>0</v>
      </c>
      <c r="D51" s="99">
        <v>0</v>
      </c>
      <c r="E51" s="99">
        <v>16.828</v>
      </c>
      <c r="F51" s="99" t="s">
        <v>257</v>
      </c>
      <c r="G51" s="99">
        <v>16.828</v>
      </c>
    </row>
    <row r="52" spans="1:7" ht="12">
      <c r="A52" s="99" t="s">
        <v>451</v>
      </c>
      <c r="B52" s="99" t="s">
        <v>364</v>
      </c>
      <c r="C52" s="99">
        <v>51.951</v>
      </c>
      <c r="D52" s="99">
        <v>0</v>
      </c>
      <c r="E52" s="99">
        <v>0.318</v>
      </c>
      <c r="F52" s="99" t="s">
        <v>257</v>
      </c>
      <c r="G52" s="99">
        <v>52.269</v>
      </c>
    </row>
    <row r="53" spans="1:7" ht="12">
      <c r="A53" s="99" t="s">
        <v>452</v>
      </c>
      <c r="B53" s="99" t="s">
        <v>365</v>
      </c>
      <c r="C53" s="99">
        <v>-41.349</v>
      </c>
      <c r="D53" s="99">
        <v>0</v>
      </c>
      <c r="E53" s="99">
        <v>0.098</v>
      </c>
      <c r="F53" s="99" t="s">
        <v>257</v>
      </c>
      <c r="G53" s="99">
        <v>-41.251</v>
      </c>
    </row>
    <row r="54" spans="1:7" ht="12">
      <c r="A54" s="99" t="s">
        <v>507</v>
      </c>
      <c r="B54" s="99" t="s">
        <v>366</v>
      </c>
      <c r="C54" s="99">
        <v>-41.349</v>
      </c>
      <c r="D54" s="99">
        <v>0</v>
      </c>
      <c r="E54" s="99">
        <v>4.2</v>
      </c>
      <c r="F54" s="99" t="s">
        <v>257</v>
      </c>
      <c r="G54" s="99">
        <v>-37.149</v>
      </c>
    </row>
    <row r="55" spans="1:7" ht="12">
      <c r="A55" s="99" t="s">
        <v>508</v>
      </c>
      <c r="B55" s="99" t="s">
        <v>367</v>
      </c>
      <c r="C55" s="99">
        <v>-41.349</v>
      </c>
      <c r="D55" s="99">
        <v>0</v>
      </c>
      <c r="E55" s="99">
        <v>0</v>
      </c>
      <c r="F55" s="99">
        <v>-41.447</v>
      </c>
      <c r="G55" s="99">
        <v>-33.887</v>
      </c>
    </row>
    <row r="56" spans="1:7" ht="12">
      <c r="A56" s="99" t="s">
        <v>509</v>
      </c>
      <c r="B56" s="99" t="s">
        <v>368</v>
      </c>
      <c r="C56" s="99">
        <v>5.062</v>
      </c>
      <c r="D56" s="99">
        <v>0</v>
      </c>
      <c r="E56" s="99">
        <v>0</v>
      </c>
      <c r="F56" s="99" t="s">
        <v>257</v>
      </c>
      <c r="G56" s="99">
        <v>9.724</v>
      </c>
    </row>
    <row r="57" spans="1:7" ht="12">
      <c r="A57" s="99" t="s">
        <v>510</v>
      </c>
      <c r="B57" s="99" t="s">
        <v>369</v>
      </c>
      <c r="C57" s="99">
        <v>46.411</v>
      </c>
      <c r="D57" s="99">
        <v>78</v>
      </c>
      <c r="E57" s="99">
        <v>0</v>
      </c>
      <c r="F57" s="99">
        <v>41.749</v>
      </c>
      <c r="G57" s="99" t="s">
        <v>257</v>
      </c>
    </row>
    <row r="58" spans="1:7" ht="12">
      <c r="A58" s="99" t="s">
        <v>511</v>
      </c>
      <c r="B58" s="99" t="s">
        <v>370</v>
      </c>
      <c r="C58" s="99">
        <v>46.411</v>
      </c>
      <c r="D58" s="99">
        <v>0</v>
      </c>
      <c r="E58" s="99">
        <v>7.462</v>
      </c>
      <c r="F58" s="99" t="s">
        <v>257</v>
      </c>
      <c r="G58" s="99">
        <v>53.873</v>
      </c>
    </row>
    <row r="59" spans="1:7" ht="12">
      <c r="A59" s="99" t="s">
        <v>512</v>
      </c>
      <c r="B59" s="99" t="s">
        <v>371</v>
      </c>
      <c r="C59" s="99">
        <v>46.411</v>
      </c>
      <c r="D59" s="99">
        <v>11.655</v>
      </c>
      <c r="E59" s="99">
        <v>0</v>
      </c>
      <c r="F59" s="99">
        <v>5</v>
      </c>
      <c r="G59" s="99">
        <v>109.657</v>
      </c>
    </row>
    <row r="60" spans="1:7" ht="12">
      <c r="A60" s="99" t="s">
        <v>513</v>
      </c>
      <c r="B60" s="99" t="s">
        <v>372</v>
      </c>
      <c r="C60" s="99">
        <v>273.4</v>
      </c>
      <c r="D60" s="99">
        <v>22.345</v>
      </c>
      <c r="E60" s="99">
        <v>0</v>
      </c>
      <c r="F60" s="99">
        <v>210.154</v>
      </c>
      <c r="G60" s="99">
        <v>755.558</v>
      </c>
    </row>
    <row r="61" spans="1:7" ht="12">
      <c r="A61" s="99" t="s">
        <v>514</v>
      </c>
      <c r="B61" s="99" t="s">
        <v>373</v>
      </c>
      <c r="C61" s="99">
        <v>150.2</v>
      </c>
      <c r="D61" s="99">
        <v>0</v>
      </c>
      <c r="E61" s="99">
        <v>460.688</v>
      </c>
      <c r="F61" s="99" t="s">
        <v>257</v>
      </c>
      <c r="G61" s="99">
        <v>610.888</v>
      </c>
    </row>
    <row r="62" spans="1:7" ht="12">
      <c r="A62" s="99" t="s">
        <v>515</v>
      </c>
      <c r="B62" s="99" t="s">
        <v>374</v>
      </c>
      <c r="C62" s="99">
        <v>150.2</v>
      </c>
      <c r="D62" s="99">
        <v>0</v>
      </c>
      <c r="E62" s="99">
        <v>468.149</v>
      </c>
      <c r="F62" s="99" t="s">
        <v>257</v>
      </c>
      <c r="G62" s="99">
        <v>618.349</v>
      </c>
    </row>
    <row r="63" spans="1:7" ht="12">
      <c r="A63" s="99" t="s">
        <v>516</v>
      </c>
      <c r="B63" s="99" t="s">
        <v>375</v>
      </c>
      <c r="C63" s="99">
        <v>-12</v>
      </c>
      <c r="D63" s="99">
        <v>64</v>
      </c>
      <c r="E63" s="99">
        <v>0</v>
      </c>
      <c r="F63" s="99">
        <v>-89.411</v>
      </c>
      <c r="G63" s="99" t="s">
        <v>257</v>
      </c>
    </row>
    <row r="64" spans="1:7" ht="12">
      <c r="A64" s="99" t="s">
        <v>517</v>
      </c>
      <c r="B64" s="99" t="s">
        <v>376</v>
      </c>
      <c r="C64" s="99">
        <v>-5</v>
      </c>
      <c r="D64" s="99">
        <v>20</v>
      </c>
      <c r="E64" s="99">
        <v>0</v>
      </c>
      <c r="F64" s="99">
        <v>-46.411</v>
      </c>
      <c r="G64" s="99" t="s">
        <v>257</v>
      </c>
    </row>
    <row r="65" spans="1:7" ht="12">
      <c r="A65" s="99" t="s">
        <v>518</v>
      </c>
      <c r="B65" s="99" t="s">
        <v>377</v>
      </c>
      <c r="C65" s="99">
        <v>13</v>
      </c>
      <c r="D65" s="99">
        <v>0</v>
      </c>
      <c r="E65" s="99">
        <v>0</v>
      </c>
      <c r="F65" s="99">
        <v>12.682</v>
      </c>
      <c r="G65" s="99">
        <v>17.662</v>
      </c>
    </row>
    <row r="66" spans="1:7" ht="12">
      <c r="A66" s="99" t="s">
        <v>519</v>
      </c>
      <c r="B66" s="99" t="s">
        <v>378</v>
      </c>
      <c r="C66" s="99">
        <v>43</v>
      </c>
      <c r="D66" s="99">
        <v>78</v>
      </c>
      <c r="E66" s="99">
        <v>0</v>
      </c>
      <c r="F66" s="99">
        <v>42.682</v>
      </c>
      <c r="G66" s="99" t="s">
        <v>257</v>
      </c>
    </row>
    <row r="67" spans="1:7" ht="12">
      <c r="A67" s="99" t="s">
        <v>520</v>
      </c>
      <c r="B67" s="99" t="s">
        <v>379</v>
      </c>
      <c r="C67" s="99">
        <v>7</v>
      </c>
      <c r="D67" s="99">
        <v>0</v>
      </c>
      <c r="E67" s="99">
        <v>4.662</v>
      </c>
      <c r="F67" s="99" t="s">
        <v>257</v>
      </c>
      <c r="G67" s="99">
        <v>11.662</v>
      </c>
    </row>
    <row r="68" spans="1:7" ht="12">
      <c r="A68" s="99" t="s">
        <v>521</v>
      </c>
      <c r="B68" s="99" t="s">
        <v>380</v>
      </c>
      <c r="C68" s="99">
        <v>3.4</v>
      </c>
      <c r="D68" s="99">
        <v>0</v>
      </c>
      <c r="E68" s="99">
        <v>0</v>
      </c>
      <c r="F68" s="99">
        <v>2.04</v>
      </c>
      <c r="G68" s="99">
        <v>3.409</v>
      </c>
    </row>
    <row r="69" spans="1:7" ht="12">
      <c r="A69" s="99" t="s">
        <v>522</v>
      </c>
      <c r="B69" s="99" t="s">
        <v>381</v>
      </c>
      <c r="C69" s="99">
        <v>3.4</v>
      </c>
      <c r="D69" s="99">
        <v>0</v>
      </c>
      <c r="E69" s="99">
        <v>0</v>
      </c>
      <c r="F69" s="99">
        <v>2.04</v>
      </c>
      <c r="G69" s="99">
        <v>3.775</v>
      </c>
    </row>
    <row r="70" spans="1:7" ht="12">
      <c r="A70" s="99" t="s">
        <v>523</v>
      </c>
      <c r="B70" s="99" t="s">
        <v>382</v>
      </c>
      <c r="C70" s="99">
        <v>3.4</v>
      </c>
      <c r="D70" s="99">
        <v>0</v>
      </c>
      <c r="E70" s="99">
        <v>0</v>
      </c>
      <c r="F70" s="99">
        <v>3.391</v>
      </c>
      <c r="G70" s="99">
        <v>4.066</v>
      </c>
    </row>
    <row r="71" spans="1:7" ht="12">
      <c r="A71" s="99" t="s">
        <v>524</v>
      </c>
      <c r="B71" s="99" t="s">
        <v>383</v>
      </c>
      <c r="C71" s="99">
        <v>0</v>
      </c>
      <c r="D71" s="99">
        <v>12756.062</v>
      </c>
      <c r="E71" s="99">
        <v>0</v>
      </c>
      <c r="F71" s="99">
        <v>-0.4</v>
      </c>
      <c r="G71" s="99">
        <v>0</v>
      </c>
    </row>
    <row r="72" spans="1:7" ht="12">
      <c r="A72" s="99" t="s">
        <v>525</v>
      </c>
      <c r="B72" s="99" t="s">
        <v>532</v>
      </c>
      <c r="C72" s="99">
        <v>54.961</v>
      </c>
      <c r="D72" s="99">
        <v>0</v>
      </c>
      <c r="E72" s="99">
        <v>43.411</v>
      </c>
      <c r="F72" s="99" t="s">
        <v>257</v>
      </c>
      <c r="G72" s="99">
        <v>98.372</v>
      </c>
    </row>
    <row r="73" spans="1:7" ht="12">
      <c r="A73" s="99" t="s">
        <v>526</v>
      </c>
      <c r="B73" s="99" t="s">
        <v>534</v>
      </c>
      <c r="C73" s="99">
        <v>0</v>
      </c>
      <c r="D73" s="99">
        <v>0</v>
      </c>
      <c r="E73" s="99">
        <v>0</v>
      </c>
      <c r="F73" s="99" t="s">
        <v>257</v>
      </c>
      <c r="G73" s="99">
        <v>0</v>
      </c>
    </row>
    <row r="74" spans="1:7" ht="12">
      <c r="A74" s="99" t="s">
        <v>527</v>
      </c>
      <c r="B74" s="99" t="s">
        <v>536</v>
      </c>
      <c r="C74" s="99">
        <v>51.961</v>
      </c>
      <c r="D74" s="99">
        <v>92.574</v>
      </c>
      <c r="E74" s="99">
        <v>0</v>
      </c>
      <c r="F74" s="99">
        <v>51.431</v>
      </c>
      <c r="G74" s="99">
        <v>59.73</v>
      </c>
    </row>
    <row r="75" spans="1:7" ht="12">
      <c r="A75" s="99" t="s">
        <v>528</v>
      </c>
      <c r="B75" s="99" t="s">
        <v>538</v>
      </c>
      <c r="C75" s="99">
        <v>-41.349</v>
      </c>
      <c r="D75" s="99">
        <v>26.88</v>
      </c>
      <c r="E75" s="99">
        <v>0</v>
      </c>
      <c r="F75" s="99">
        <v>-41.512</v>
      </c>
      <c r="G75" s="99">
        <v>-4.039</v>
      </c>
    </row>
    <row r="76" spans="1:7" ht="12">
      <c r="A76" s="99" t="s">
        <v>529</v>
      </c>
      <c r="B76" s="99" t="s">
        <v>540</v>
      </c>
      <c r="C76" s="99">
        <v>-41.349</v>
      </c>
      <c r="D76" s="99">
        <v>0</v>
      </c>
      <c r="E76" s="99">
        <v>7</v>
      </c>
      <c r="F76" s="99" t="s">
        <v>257</v>
      </c>
      <c r="G76" s="99">
        <v>-34.349</v>
      </c>
    </row>
    <row r="77" spans="1:7" ht="12">
      <c r="A77" s="99" t="s">
        <v>530</v>
      </c>
      <c r="B77" s="99" t="s">
        <v>542</v>
      </c>
      <c r="C77" s="99">
        <v>-41.349</v>
      </c>
      <c r="D77" s="99">
        <v>13.666</v>
      </c>
      <c r="E77" s="99">
        <v>0</v>
      </c>
      <c r="F77" s="99">
        <v>-53.785</v>
      </c>
      <c r="G77" s="99">
        <v>-41.186</v>
      </c>
    </row>
    <row r="78" spans="1:7" ht="12">
      <c r="A78" s="99" t="s">
        <v>531</v>
      </c>
      <c r="B78" s="99" t="s">
        <v>544</v>
      </c>
      <c r="C78" s="99">
        <v>5.062</v>
      </c>
      <c r="D78" s="99">
        <v>26.88</v>
      </c>
      <c r="E78" s="99">
        <v>0</v>
      </c>
      <c r="F78" s="99">
        <v>-1.938</v>
      </c>
      <c r="G78" s="99">
        <v>35.372</v>
      </c>
    </row>
    <row r="79" spans="1:7" ht="12">
      <c r="A79" s="99" t="s">
        <v>533</v>
      </c>
      <c r="B79" s="99" t="s">
        <v>546</v>
      </c>
      <c r="C79" s="99">
        <v>46.411</v>
      </c>
      <c r="D79" s="99">
        <v>0</v>
      </c>
      <c r="E79" s="99">
        <v>8.961</v>
      </c>
      <c r="F79" s="99" t="s">
        <v>257</v>
      </c>
      <c r="G79" s="99">
        <v>55.372</v>
      </c>
    </row>
    <row r="80" spans="1:7" ht="12">
      <c r="A80" s="99" t="s">
        <v>535</v>
      </c>
      <c r="B80" s="99" t="s">
        <v>548</v>
      </c>
      <c r="C80" s="99">
        <v>46.411</v>
      </c>
      <c r="D80" s="99">
        <v>133.12</v>
      </c>
      <c r="E80" s="99">
        <v>0</v>
      </c>
      <c r="F80" s="99">
        <v>37.45</v>
      </c>
      <c r="G80" s="99">
        <v>53.411</v>
      </c>
    </row>
    <row r="81" spans="1:7" ht="12">
      <c r="A81" s="99" t="s">
        <v>537</v>
      </c>
      <c r="B81" s="99" t="s">
        <v>550</v>
      </c>
      <c r="C81" s="99">
        <v>46.411</v>
      </c>
      <c r="D81" s="99">
        <v>28</v>
      </c>
      <c r="E81" s="99">
        <v>0</v>
      </c>
      <c r="F81" s="99">
        <v>5</v>
      </c>
      <c r="G81" s="99" t="s">
        <v>257</v>
      </c>
    </row>
    <row r="82" spans="1:7" ht="12">
      <c r="A82" s="99" t="s">
        <v>539</v>
      </c>
      <c r="B82" s="99" t="s">
        <v>552</v>
      </c>
      <c r="C82" s="99">
        <v>-12</v>
      </c>
      <c r="D82" s="99">
        <v>132</v>
      </c>
      <c r="E82" s="99">
        <v>0</v>
      </c>
      <c r="F82" s="99">
        <v>-98.372</v>
      </c>
      <c r="G82" s="99" t="s">
        <v>257</v>
      </c>
    </row>
    <row r="83" spans="1:7" ht="12">
      <c r="A83" s="99" t="s">
        <v>541</v>
      </c>
      <c r="B83" s="99" t="s">
        <v>554</v>
      </c>
      <c r="C83" s="99">
        <v>-5</v>
      </c>
      <c r="D83" s="99">
        <v>0</v>
      </c>
      <c r="E83" s="99">
        <v>0</v>
      </c>
      <c r="F83" s="99">
        <v>-46.411</v>
      </c>
      <c r="G83" s="99" t="s">
        <v>257</v>
      </c>
    </row>
    <row r="84" spans="1:7" ht="12">
      <c r="A84" s="99" t="s">
        <v>543</v>
      </c>
      <c r="B84" s="99" t="s">
        <v>556</v>
      </c>
      <c r="C84" s="99">
        <v>13</v>
      </c>
      <c r="D84" s="99">
        <v>67.426</v>
      </c>
      <c r="E84" s="99">
        <v>0</v>
      </c>
      <c r="F84" s="99">
        <v>5.231</v>
      </c>
      <c r="G84" s="99">
        <v>13.53</v>
      </c>
    </row>
    <row r="85" spans="1:7" ht="12">
      <c r="A85" s="99" t="s">
        <v>545</v>
      </c>
      <c r="B85" s="99" t="s">
        <v>557</v>
      </c>
      <c r="C85" s="99">
        <v>43</v>
      </c>
      <c r="D85" s="99">
        <v>67.426</v>
      </c>
      <c r="E85" s="99">
        <v>0</v>
      </c>
      <c r="F85" s="99">
        <v>35.231</v>
      </c>
      <c r="G85" s="99">
        <v>43.53</v>
      </c>
    </row>
    <row r="86" spans="1:7" ht="12">
      <c r="A86" s="99" t="s">
        <v>547</v>
      </c>
      <c r="B86" s="99" t="s">
        <v>558</v>
      </c>
      <c r="C86" s="99">
        <v>7</v>
      </c>
      <c r="D86" s="99">
        <v>26.88</v>
      </c>
      <c r="E86" s="99">
        <v>0</v>
      </c>
      <c r="F86" s="99">
        <v>0</v>
      </c>
      <c r="G86" s="99">
        <v>37.31</v>
      </c>
    </row>
    <row r="87" spans="1:7" ht="12">
      <c r="A87" s="99" t="s">
        <v>549</v>
      </c>
      <c r="B87" s="99" t="s">
        <v>559</v>
      </c>
      <c r="C87" s="99">
        <v>3.4</v>
      </c>
      <c r="D87" s="99">
        <v>301.056</v>
      </c>
      <c r="E87" s="99">
        <v>0</v>
      </c>
      <c r="F87" s="99">
        <v>3.385</v>
      </c>
      <c r="G87" s="99">
        <v>5.667</v>
      </c>
    </row>
    <row r="88" spans="1:7" ht="12">
      <c r="A88" s="99" t="s">
        <v>551</v>
      </c>
      <c r="B88" s="99" t="s">
        <v>560</v>
      </c>
      <c r="C88" s="99">
        <v>3.4</v>
      </c>
      <c r="D88" s="99">
        <v>301.056</v>
      </c>
      <c r="E88" s="99">
        <v>0</v>
      </c>
      <c r="F88" s="99">
        <v>2.775</v>
      </c>
      <c r="G88" s="99">
        <v>5.667</v>
      </c>
    </row>
    <row r="89" spans="1:7" ht="12">
      <c r="A89" s="99" t="s">
        <v>553</v>
      </c>
      <c r="B89" s="99" t="s">
        <v>561</v>
      </c>
      <c r="C89" s="99">
        <v>3.4</v>
      </c>
      <c r="D89" s="99">
        <v>153.06</v>
      </c>
      <c r="E89" s="99">
        <v>0</v>
      </c>
      <c r="F89" s="99">
        <v>2.29</v>
      </c>
      <c r="G89" s="99">
        <v>3.415</v>
      </c>
    </row>
    <row r="90" spans="1:7" ht="12">
      <c r="A90" s="99" t="s">
        <v>555</v>
      </c>
      <c r="B90" s="99" t="s">
        <v>562</v>
      </c>
      <c r="C90" s="99">
        <v>0</v>
      </c>
      <c r="D90" s="99">
        <v>15695.106</v>
      </c>
      <c r="E90" s="99">
        <v>0</v>
      </c>
      <c r="F90" s="99">
        <v>-1</v>
      </c>
      <c r="G90" s="99">
        <v>0</v>
      </c>
    </row>
    <row r="92" spans="1:7" ht="12">
      <c r="A92" s="99" t="s">
        <v>298</v>
      </c>
      <c r="B92" s="99" t="s">
        <v>563</v>
      </c>
      <c r="C92" s="99">
        <v>8</v>
      </c>
      <c r="D92" s="99">
        <v>0</v>
      </c>
      <c r="E92" s="99">
        <v>11.957</v>
      </c>
      <c r="F92" s="99">
        <v>3.075</v>
      </c>
      <c r="G92" s="99">
        <v>13.506</v>
      </c>
    </row>
    <row r="93" spans="1:7" ht="12">
      <c r="A93" s="99" t="s">
        <v>300</v>
      </c>
      <c r="B93" s="99" t="s">
        <v>564</v>
      </c>
      <c r="C93" s="99">
        <v>16</v>
      </c>
      <c r="D93" s="99">
        <v>3.67</v>
      </c>
      <c r="E93" s="99">
        <v>0</v>
      </c>
      <c r="F93" s="99">
        <v>12.33</v>
      </c>
      <c r="G93" s="99" t="s">
        <v>257</v>
      </c>
    </row>
    <row r="94" spans="1:7" ht="12">
      <c r="A94" s="99" t="s">
        <v>302</v>
      </c>
      <c r="B94" s="99" t="s">
        <v>565</v>
      </c>
      <c r="C94" s="99">
        <v>24</v>
      </c>
      <c r="D94" s="99">
        <v>6.21</v>
      </c>
      <c r="E94" s="99">
        <v>0</v>
      </c>
      <c r="F94" s="99">
        <v>17.79</v>
      </c>
      <c r="G94" s="99" t="s">
        <v>257</v>
      </c>
    </row>
    <row r="95" spans="1:7" ht="12">
      <c r="A95" s="99" t="s">
        <v>304</v>
      </c>
      <c r="B95" s="99" t="s">
        <v>566</v>
      </c>
      <c r="C95" s="99">
        <v>434</v>
      </c>
      <c r="D95" s="99">
        <v>0</v>
      </c>
      <c r="E95" s="99">
        <v>2.696</v>
      </c>
      <c r="F95" s="99">
        <v>331.709</v>
      </c>
      <c r="G95" s="99">
        <v>469.709</v>
      </c>
    </row>
    <row r="96" spans="1:7" ht="12">
      <c r="A96" s="99" t="s">
        <v>306</v>
      </c>
      <c r="B96" s="99" t="s">
        <v>567</v>
      </c>
      <c r="C96" s="99">
        <v>420</v>
      </c>
      <c r="D96" s="99">
        <v>71.577</v>
      </c>
      <c r="E96" s="99">
        <v>0</v>
      </c>
      <c r="F96" s="99">
        <v>348.423</v>
      </c>
      <c r="G96" s="99" t="s">
        <v>257</v>
      </c>
    </row>
    <row r="97" spans="1:7" ht="12">
      <c r="A97" s="99" t="s">
        <v>308</v>
      </c>
      <c r="B97" s="99" t="s">
        <v>568</v>
      </c>
      <c r="C97" s="99">
        <v>434</v>
      </c>
      <c r="D97" s="99">
        <v>184.952</v>
      </c>
      <c r="E97" s="99">
        <v>0</v>
      </c>
      <c r="F97" s="99">
        <v>249.048</v>
      </c>
      <c r="G97" s="99" t="s">
        <v>257</v>
      </c>
    </row>
    <row r="98" spans="1:7" ht="12">
      <c r="A98" s="99" t="s">
        <v>310</v>
      </c>
      <c r="B98" s="99" t="s">
        <v>569</v>
      </c>
      <c r="C98" s="99">
        <v>434</v>
      </c>
      <c r="D98" s="99">
        <v>0</v>
      </c>
      <c r="E98" s="99">
        <v>2.094</v>
      </c>
      <c r="F98" s="99">
        <v>279.499</v>
      </c>
      <c r="G98" s="99">
        <v>489.048</v>
      </c>
    </row>
    <row r="99" spans="1:7" ht="12">
      <c r="A99" s="99" t="s">
        <v>312</v>
      </c>
      <c r="B99" s="99" t="s">
        <v>570</v>
      </c>
      <c r="C99" s="99">
        <v>420</v>
      </c>
      <c r="D99" s="99">
        <v>169.491</v>
      </c>
      <c r="E99" s="99">
        <v>0</v>
      </c>
      <c r="F99" s="99">
        <v>250.509</v>
      </c>
      <c r="G99" s="99" t="s">
        <v>257</v>
      </c>
    </row>
    <row r="100" spans="1:7" ht="12">
      <c r="A100" s="99" t="s">
        <v>314</v>
      </c>
      <c r="B100" s="99" t="s">
        <v>571</v>
      </c>
      <c r="C100" s="99">
        <v>500</v>
      </c>
      <c r="D100" s="99">
        <v>210.949</v>
      </c>
      <c r="E100" s="99">
        <v>0</v>
      </c>
      <c r="F100" s="99">
        <v>289.051</v>
      </c>
      <c r="G100" s="99" t="s">
        <v>257</v>
      </c>
    </row>
    <row r="101" spans="1:7" ht="12">
      <c r="A101" s="99" t="s">
        <v>316</v>
      </c>
      <c r="B101" s="99" t="s">
        <v>572</v>
      </c>
      <c r="C101" s="99">
        <v>250</v>
      </c>
      <c r="D101" s="99">
        <v>105.373</v>
      </c>
      <c r="E101" s="99">
        <v>0</v>
      </c>
      <c r="F101" s="99">
        <v>144.627</v>
      </c>
      <c r="G101" s="99" t="s">
        <v>257</v>
      </c>
    </row>
    <row r="102" spans="1:7" ht="12">
      <c r="A102" s="99" t="s">
        <v>318</v>
      </c>
      <c r="B102" s="99" t="s">
        <v>573</v>
      </c>
      <c r="C102" s="99">
        <v>250</v>
      </c>
      <c r="D102" s="99">
        <v>108.483</v>
      </c>
      <c r="E102" s="99">
        <v>0</v>
      </c>
      <c r="F102" s="99">
        <v>141.517</v>
      </c>
      <c r="G102" s="99" t="s">
        <v>257</v>
      </c>
    </row>
    <row r="103" spans="1:7" ht="12">
      <c r="A103" s="99" t="s">
        <v>320</v>
      </c>
      <c r="B103" s="99" t="s">
        <v>575</v>
      </c>
      <c r="C103" s="99">
        <v>0</v>
      </c>
      <c r="D103" s="99">
        <v>8163.925</v>
      </c>
      <c r="E103" s="99">
        <v>0</v>
      </c>
      <c r="F103" s="99">
        <v>-8163.925</v>
      </c>
      <c r="G103" s="99" t="s">
        <v>257</v>
      </c>
    </row>
    <row r="104" spans="1:7" ht="12">
      <c r="A104" s="99" t="s">
        <v>322</v>
      </c>
      <c r="B104" s="99" t="s">
        <v>576</v>
      </c>
      <c r="C104" s="99">
        <v>0</v>
      </c>
      <c r="D104" s="99">
        <v>0</v>
      </c>
      <c r="E104" s="99">
        <v>0.05</v>
      </c>
      <c r="F104" s="99">
        <v>-148159.128</v>
      </c>
      <c r="G104" s="99">
        <v>11101.138</v>
      </c>
    </row>
    <row r="105" spans="1:7" ht="12">
      <c r="A105" s="99" t="s">
        <v>324</v>
      </c>
      <c r="B105" s="99" t="s">
        <v>577</v>
      </c>
      <c r="C105" s="99">
        <v>0</v>
      </c>
      <c r="D105" s="99">
        <v>3444.576</v>
      </c>
      <c r="E105" s="99">
        <v>0</v>
      </c>
      <c r="F105" s="99">
        <v>-3444.576</v>
      </c>
      <c r="G105" s="99" t="s">
        <v>257</v>
      </c>
    </row>
    <row r="106" spans="1:7" ht="12">
      <c r="A106" s="99" t="s">
        <v>326</v>
      </c>
      <c r="B106" s="99" t="s">
        <v>578</v>
      </c>
      <c r="C106" s="99">
        <v>0</v>
      </c>
      <c r="D106" s="99">
        <v>2775.285</v>
      </c>
      <c r="E106" s="99">
        <v>0</v>
      </c>
      <c r="F106" s="99">
        <v>-2775.285</v>
      </c>
      <c r="G106" s="99" t="s">
        <v>257</v>
      </c>
    </row>
    <row r="107" spans="1:7" ht="12">
      <c r="A107" s="99" t="s">
        <v>328</v>
      </c>
      <c r="B107" s="99" t="s">
        <v>579</v>
      </c>
      <c r="C107" s="99">
        <v>0</v>
      </c>
      <c r="D107" s="99">
        <v>0</v>
      </c>
      <c r="E107" s="99">
        <v>0.019</v>
      </c>
      <c r="F107" s="99">
        <v>-75007.692</v>
      </c>
      <c r="G107" s="99">
        <v>17444.285</v>
      </c>
    </row>
    <row r="108" spans="1:7" ht="12">
      <c r="A108" s="99" t="s">
        <v>330</v>
      </c>
      <c r="B108" s="99" t="s">
        <v>580</v>
      </c>
      <c r="C108" s="99">
        <v>0</v>
      </c>
      <c r="D108" s="99">
        <v>0</v>
      </c>
      <c r="E108" s="99">
        <v>0.015</v>
      </c>
      <c r="F108" s="99">
        <v>-96517.253</v>
      </c>
      <c r="G108" s="99">
        <v>16526.164</v>
      </c>
    </row>
    <row r="109" spans="1:7" ht="12">
      <c r="A109" s="99" t="s">
        <v>332</v>
      </c>
      <c r="B109" s="99" t="s">
        <v>581</v>
      </c>
      <c r="C109" s="99">
        <v>0</v>
      </c>
      <c r="D109" s="99">
        <v>0</v>
      </c>
      <c r="E109" s="99">
        <v>6.79</v>
      </c>
      <c r="F109" s="99">
        <v>-255.101</v>
      </c>
      <c r="G109" s="99">
        <v>246.659</v>
      </c>
    </row>
    <row r="110" spans="1:7" ht="12">
      <c r="A110" s="99" t="s">
        <v>334</v>
      </c>
      <c r="B110" s="99" t="s">
        <v>582</v>
      </c>
      <c r="C110" s="99">
        <v>0</v>
      </c>
      <c r="D110" s="99">
        <v>0</v>
      </c>
      <c r="E110" s="99">
        <v>14.551</v>
      </c>
      <c r="F110" s="99">
        <v>-8.779</v>
      </c>
      <c r="G110" s="99">
        <v>5.924</v>
      </c>
    </row>
    <row r="111" spans="1:7" ht="12">
      <c r="A111" s="99" t="s">
        <v>336</v>
      </c>
      <c r="B111" s="99" t="s">
        <v>583</v>
      </c>
      <c r="C111" s="99">
        <v>0</v>
      </c>
      <c r="D111" s="99">
        <v>0</v>
      </c>
      <c r="E111" s="99">
        <v>60</v>
      </c>
      <c r="F111" s="99">
        <v>-11.034</v>
      </c>
      <c r="G111" s="99" t="s">
        <v>257</v>
      </c>
    </row>
    <row r="112" spans="1:7" ht="12">
      <c r="A112" s="99" t="s">
        <v>338</v>
      </c>
      <c r="B112" s="99" t="s">
        <v>584</v>
      </c>
      <c r="C112" s="99">
        <v>0</v>
      </c>
      <c r="D112" s="99">
        <v>0</v>
      </c>
      <c r="E112" s="99">
        <v>40</v>
      </c>
      <c r="F112" s="99">
        <v>-5.517</v>
      </c>
      <c r="G112" s="99" t="s">
        <v>257</v>
      </c>
    </row>
    <row r="113" spans="1:7" ht="12">
      <c r="A113" s="99" t="s">
        <v>340</v>
      </c>
      <c r="B113" s="99" t="s">
        <v>585</v>
      </c>
      <c r="C113" s="99">
        <v>0</v>
      </c>
      <c r="D113" s="99">
        <v>0</v>
      </c>
      <c r="E113" s="99">
        <v>0.074</v>
      </c>
      <c r="F113" s="99">
        <v>-100788.522</v>
      </c>
      <c r="G113" s="99" t="s">
        <v>257</v>
      </c>
    </row>
    <row r="114" spans="1:7" ht="12">
      <c r="A114" s="99" t="s">
        <v>342</v>
      </c>
      <c r="B114" s="99" t="s">
        <v>586</v>
      </c>
      <c r="C114" s="99">
        <v>0</v>
      </c>
      <c r="D114" s="99">
        <v>0</v>
      </c>
      <c r="E114" s="99">
        <v>-10</v>
      </c>
      <c r="F114" s="99" t="s">
        <v>257</v>
      </c>
      <c r="G114" s="99">
        <v>56.17</v>
      </c>
    </row>
    <row r="115" spans="1:7" ht="12">
      <c r="A115" s="99" t="s">
        <v>344</v>
      </c>
      <c r="B115" s="99" t="s">
        <v>587</v>
      </c>
      <c r="C115" s="99">
        <v>0</v>
      </c>
      <c r="D115" s="99">
        <v>0</v>
      </c>
      <c r="E115" s="99">
        <v>-2</v>
      </c>
      <c r="F115" s="99">
        <v>-193.303</v>
      </c>
      <c r="G115" s="99">
        <v>3703.978</v>
      </c>
    </row>
    <row r="116" spans="1:7" ht="12">
      <c r="A116" s="99" t="s">
        <v>346</v>
      </c>
      <c r="B116" s="99" t="s">
        <v>588</v>
      </c>
      <c r="C116" s="99">
        <v>0</v>
      </c>
      <c r="D116" s="99">
        <v>0</v>
      </c>
      <c r="E116" s="99">
        <v>8</v>
      </c>
      <c r="F116" s="99">
        <v>-112.376</v>
      </c>
      <c r="G116" s="99">
        <v>193.303</v>
      </c>
    </row>
    <row r="117" spans="1:7" ht="12">
      <c r="A117" s="99" t="s">
        <v>347</v>
      </c>
      <c r="B117" s="99" t="s">
        <v>589</v>
      </c>
      <c r="C117" s="99">
        <v>0</v>
      </c>
      <c r="D117" s="99">
        <v>0</v>
      </c>
      <c r="E117" s="99">
        <v>0.826</v>
      </c>
      <c r="F117" s="99">
        <v>-142.834</v>
      </c>
      <c r="G117" s="99">
        <v>222.299</v>
      </c>
    </row>
    <row r="118" spans="1:7" ht="12">
      <c r="A118" s="99" t="s">
        <v>349</v>
      </c>
      <c r="B118" s="99" t="s">
        <v>574</v>
      </c>
      <c r="C118" s="99">
        <v>20</v>
      </c>
      <c r="D118" s="99">
        <v>0</v>
      </c>
      <c r="E118" s="99">
        <v>469.982</v>
      </c>
      <c r="F118" s="99">
        <v>16.691</v>
      </c>
      <c r="G118" s="99">
        <v>24.724</v>
      </c>
    </row>
    <row r="119" spans="1:7" ht="12">
      <c r="A119" s="99" t="s">
        <v>351</v>
      </c>
      <c r="B119" s="99" t="s">
        <v>590</v>
      </c>
      <c r="C119" s="99">
        <v>0</v>
      </c>
      <c r="D119" s="99">
        <v>0</v>
      </c>
      <c r="E119" s="99">
        <v>0</v>
      </c>
      <c r="F119" s="99" t="s">
        <v>257</v>
      </c>
      <c r="G119" s="99">
        <v>7407.956</v>
      </c>
    </row>
    <row r="120" spans="1:7" ht="12">
      <c r="A120" s="99" t="s">
        <v>353</v>
      </c>
      <c r="B120" s="99" t="s">
        <v>356</v>
      </c>
      <c r="C120" s="99">
        <v>0</v>
      </c>
      <c r="D120" s="99">
        <v>0</v>
      </c>
      <c r="E120" s="99">
        <v>-2.02</v>
      </c>
      <c r="F120" s="99">
        <v>-739.978</v>
      </c>
      <c r="G120" s="99">
        <v>382.651</v>
      </c>
    </row>
    <row r="121" spans="1:7" ht="12">
      <c r="A121" s="99" t="s">
        <v>355</v>
      </c>
      <c r="B121" s="99" t="s">
        <v>358</v>
      </c>
      <c r="C121" s="99">
        <v>0</v>
      </c>
      <c r="D121" s="99">
        <v>0</v>
      </c>
      <c r="E121" s="99">
        <v>-2.18</v>
      </c>
      <c r="F121" s="99">
        <v>-739.978</v>
      </c>
      <c r="G121" s="99">
        <v>765.302</v>
      </c>
    </row>
    <row r="122" spans="1:7" ht="12">
      <c r="A122" s="99" t="s">
        <v>357</v>
      </c>
      <c r="B122" s="99" t="s">
        <v>360</v>
      </c>
      <c r="C122" s="99">
        <v>0</v>
      </c>
      <c r="D122" s="99">
        <v>0</v>
      </c>
      <c r="E122" s="99">
        <v>-2.246</v>
      </c>
      <c r="F122" s="99">
        <v>-739.978</v>
      </c>
      <c r="G122" s="99">
        <v>765.302</v>
      </c>
    </row>
    <row r="123" spans="1:7" ht="12">
      <c r="A123" s="99" t="s">
        <v>359</v>
      </c>
      <c r="B123" s="99" t="s">
        <v>299</v>
      </c>
      <c r="C123" s="99">
        <v>8</v>
      </c>
      <c r="D123" s="99">
        <v>0</v>
      </c>
      <c r="E123" s="99">
        <v>4.867</v>
      </c>
      <c r="F123" s="99">
        <v>0</v>
      </c>
      <c r="G123" s="99">
        <v>12.085</v>
      </c>
    </row>
    <row r="124" spans="1:7" ht="12">
      <c r="A124" s="99" t="s">
        <v>414</v>
      </c>
      <c r="B124" s="99" t="s">
        <v>301</v>
      </c>
      <c r="C124" s="99">
        <v>16</v>
      </c>
      <c r="D124" s="99">
        <v>6.638</v>
      </c>
      <c r="E124" s="99">
        <v>0</v>
      </c>
      <c r="F124" s="99">
        <v>9.362</v>
      </c>
      <c r="G124" s="99" t="s">
        <v>257</v>
      </c>
    </row>
    <row r="125" spans="1:7" ht="12">
      <c r="A125" s="99" t="s">
        <v>416</v>
      </c>
      <c r="B125" s="99" t="s">
        <v>303</v>
      </c>
      <c r="C125" s="99">
        <v>24</v>
      </c>
      <c r="D125" s="99">
        <v>15.008</v>
      </c>
      <c r="E125" s="99">
        <v>0</v>
      </c>
      <c r="F125" s="99">
        <v>8.992</v>
      </c>
      <c r="G125" s="99" t="s">
        <v>257</v>
      </c>
    </row>
    <row r="126" spans="1:7" ht="12">
      <c r="A126" s="99" t="s">
        <v>417</v>
      </c>
      <c r="B126" s="99" t="s">
        <v>305</v>
      </c>
      <c r="C126" s="99">
        <v>434</v>
      </c>
      <c r="D126" s="99">
        <v>0</v>
      </c>
      <c r="E126" s="99">
        <v>4.204</v>
      </c>
      <c r="F126" s="99">
        <v>382.296</v>
      </c>
      <c r="G126" s="99">
        <v>459.074</v>
      </c>
    </row>
    <row r="127" spans="1:7" ht="12">
      <c r="A127" s="99" t="s">
        <v>418</v>
      </c>
      <c r="B127" s="99" t="s">
        <v>307</v>
      </c>
      <c r="C127" s="99">
        <v>420</v>
      </c>
      <c r="D127" s="99">
        <v>53.365</v>
      </c>
      <c r="E127" s="99">
        <v>0</v>
      </c>
      <c r="F127" s="99">
        <v>366.635</v>
      </c>
      <c r="G127" s="99" t="s">
        <v>257</v>
      </c>
    </row>
    <row r="128" spans="1:7" ht="12">
      <c r="A128" s="99" t="s">
        <v>454</v>
      </c>
      <c r="B128" s="99" t="s">
        <v>309</v>
      </c>
      <c r="C128" s="99">
        <v>434</v>
      </c>
      <c r="D128" s="99">
        <v>60.427</v>
      </c>
      <c r="E128" s="99">
        <v>0</v>
      </c>
      <c r="F128" s="99">
        <v>373.573</v>
      </c>
      <c r="G128" s="99" t="s">
        <v>257</v>
      </c>
    </row>
    <row r="129" spans="1:7" ht="12">
      <c r="A129" s="99" t="s">
        <v>455</v>
      </c>
      <c r="B129" s="99" t="s">
        <v>311</v>
      </c>
      <c r="C129" s="99">
        <v>434</v>
      </c>
      <c r="D129" s="99">
        <v>0</v>
      </c>
      <c r="E129" s="99">
        <v>3.73</v>
      </c>
      <c r="F129" s="99">
        <v>413.573</v>
      </c>
      <c r="G129" s="99">
        <v>457.107</v>
      </c>
    </row>
    <row r="130" spans="1:7" ht="12">
      <c r="A130" s="99" t="s">
        <v>456</v>
      </c>
      <c r="B130" s="99" t="s">
        <v>313</v>
      </c>
      <c r="C130" s="99">
        <v>420</v>
      </c>
      <c r="D130" s="99">
        <v>53.083</v>
      </c>
      <c r="E130" s="99">
        <v>0</v>
      </c>
      <c r="F130" s="99">
        <v>366.917</v>
      </c>
      <c r="G130" s="99" t="s">
        <v>257</v>
      </c>
    </row>
    <row r="131" spans="1:7" ht="12">
      <c r="A131" s="99" t="s">
        <v>457</v>
      </c>
      <c r="B131" s="99" t="s">
        <v>315</v>
      </c>
      <c r="C131" s="99">
        <v>500</v>
      </c>
      <c r="D131" s="99">
        <v>101.755</v>
      </c>
      <c r="E131" s="99">
        <v>0</v>
      </c>
      <c r="F131" s="99">
        <v>398.245</v>
      </c>
      <c r="G131" s="99" t="s">
        <v>257</v>
      </c>
    </row>
    <row r="132" spans="1:7" ht="12">
      <c r="A132" s="99" t="s">
        <v>458</v>
      </c>
      <c r="B132" s="99" t="s">
        <v>317</v>
      </c>
      <c r="C132" s="99">
        <v>250</v>
      </c>
      <c r="D132" s="99">
        <v>42.72</v>
      </c>
      <c r="E132" s="99">
        <v>0</v>
      </c>
      <c r="F132" s="99">
        <v>207.28</v>
      </c>
      <c r="G132" s="99" t="s">
        <v>257</v>
      </c>
    </row>
    <row r="133" spans="1:7" ht="12">
      <c r="A133" s="99" t="s">
        <v>459</v>
      </c>
      <c r="B133" s="99" t="s">
        <v>319</v>
      </c>
      <c r="C133" s="99">
        <v>250</v>
      </c>
      <c r="D133" s="99">
        <v>47.716</v>
      </c>
      <c r="E133" s="99">
        <v>0</v>
      </c>
      <c r="F133" s="99">
        <v>202.284</v>
      </c>
      <c r="G133" s="99" t="s">
        <v>257</v>
      </c>
    </row>
    <row r="134" spans="1:7" ht="12">
      <c r="A134" s="99" t="s">
        <v>460</v>
      </c>
      <c r="B134" s="99" t="s">
        <v>323</v>
      </c>
      <c r="C134" s="99">
        <v>0</v>
      </c>
      <c r="D134" s="99">
        <v>0</v>
      </c>
      <c r="E134" s="99">
        <v>0.031</v>
      </c>
      <c r="F134" s="99">
        <v>-84755.172</v>
      </c>
      <c r="G134" s="99">
        <v>1220.997</v>
      </c>
    </row>
    <row r="135" spans="1:7" ht="12">
      <c r="A135" s="99" t="s">
        <v>461</v>
      </c>
      <c r="B135" s="99" t="s">
        <v>325</v>
      </c>
      <c r="C135" s="99">
        <v>0</v>
      </c>
      <c r="D135" s="99">
        <v>0</v>
      </c>
      <c r="E135" s="99">
        <v>0.05</v>
      </c>
      <c r="F135" s="99">
        <v>-207613.23</v>
      </c>
      <c r="G135" s="99">
        <v>21991.233</v>
      </c>
    </row>
    <row r="136" spans="1:7" ht="12">
      <c r="A136" s="99" t="s">
        <v>462</v>
      </c>
      <c r="B136" s="99" t="s">
        <v>327</v>
      </c>
      <c r="C136" s="99">
        <v>0</v>
      </c>
      <c r="D136" s="99">
        <v>3414.774</v>
      </c>
      <c r="E136" s="99">
        <v>0</v>
      </c>
      <c r="F136" s="99">
        <v>-3414.774</v>
      </c>
      <c r="G136" s="99" t="s">
        <v>257</v>
      </c>
    </row>
    <row r="137" spans="1:7" ht="12">
      <c r="A137" s="99" t="s">
        <v>463</v>
      </c>
      <c r="B137" s="99" t="s">
        <v>329</v>
      </c>
      <c r="C137" s="99">
        <v>0</v>
      </c>
      <c r="D137" s="99">
        <v>5497.808</v>
      </c>
      <c r="E137" s="99">
        <v>0</v>
      </c>
      <c r="F137" s="99">
        <v>-5497.808</v>
      </c>
      <c r="G137" s="99" t="s">
        <v>257</v>
      </c>
    </row>
    <row r="138" spans="1:7" ht="12">
      <c r="A138" s="99" t="s">
        <v>464</v>
      </c>
      <c r="B138" s="99" t="s">
        <v>331</v>
      </c>
      <c r="C138" s="99">
        <v>0</v>
      </c>
      <c r="D138" s="99">
        <v>0</v>
      </c>
      <c r="E138" s="99">
        <v>0.004</v>
      </c>
      <c r="F138" s="99">
        <v>-2608.969</v>
      </c>
      <c r="G138" s="99">
        <v>32850</v>
      </c>
    </row>
    <row r="139" spans="1:7" ht="12">
      <c r="A139" s="99" t="s">
        <v>465</v>
      </c>
      <c r="B139" s="99" t="s">
        <v>333</v>
      </c>
      <c r="C139" s="99">
        <v>0</v>
      </c>
      <c r="D139" s="99">
        <v>2471.655</v>
      </c>
      <c r="E139" s="99">
        <v>0</v>
      </c>
      <c r="F139" s="99">
        <v>-2471.655</v>
      </c>
      <c r="G139" s="99" t="s">
        <v>257</v>
      </c>
    </row>
    <row r="140" spans="1:7" ht="12">
      <c r="A140" s="99" t="s">
        <v>466</v>
      </c>
      <c r="B140" s="99" t="s">
        <v>335</v>
      </c>
      <c r="C140" s="99">
        <v>0</v>
      </c>
      <c r="D140" s="99">
        <v>0</v>
      </c>
      <c r="E140" s="99">
        <v>5.626</v>
      </c>
      <c r="F140" s="99">
        <v>-191.326</v>
      </c>
      <c r="G140" s="99">
        <v>37.202</v>
      </c>
    </row>
    <row r="141" spans="1:7" ht="12">
      <c r="A141" s="99" t="s">
        <v>467</v>
      </c>
      <c r="B141" s="99" t="s">
        <v>337</v>
      </c>
      <c r="C141" s="99">
        <v>0</v>
      </c>
      <c r="D141" s="99">
        <v>0</v>
      </c>
      <c r="E141" s="99">
        <v>-69.848</v>
      </c>
      <c r="F141" s="99">
        <v>-0.941</v>
      </c>
      <c r="G141" s="99">
        <v>4.353</v>
      </c>
    </row>
    <row r="142" spans="1:7" ht="12">
      <c r="A142" s="99" t="s">
        <v>468</v>
      </c>
      <c r="B142" s="99" t="s">
        <v>339</v>
      </c>
      <c r="C142" s="99">
        <v>0</v>
      </c>
      <c r="D142" s="99">
        <v>0</v>
      </c>
      <c r="E142" s="99">
        <v>60</v>
      </c>
      <c r="F142" s="99">
        <v>-16.552</v>
      </c>
      <c r="G142" s="99" t="s">
        <v>257</v>
      </c>
    </row>
    <row r="143" spans="1:7" ht="12">
      <c r="A143" s="99" t="s">
        <v>469</v>
      </c>
      <c r="B143" s="99" t="s">
        <v>341</v>
      </c>
      <c r="C143" s="99">
        <v>0</v>
      </c>
      <c r="D143" s="99">
        <v>0</v>
      </c>
      <c r="E143" s="99">
        <v>40</v>
      </c>
      <c r="F143" s="99">
        <v>-8.276</v>
      </c>
      <c r="G143" s="99" t="s">
        <v>257</v>
      </c>
    </row>
    <row r="144" spans="1:7" ht="12">
      <c r="A144" s="99" t="s">
        <v>470</v>
      </c>
      <c r="B144" s="99" t="s">
        <v>343</v>
      </c>
      <c r="C144" s="99">
        <v>0</v>
      </c>
      <c r="D144" s="99">
        <v>0</v>
      </c>
      <c r="E144" s="99">
        <v>0.074</v>
      </c>
      <c r="F144" s="99">
        <v>-141233.49</v>
      </c>
      <c r="G144" s="99" t="s">
        <v>257</v>
      </c>
    </row>
    <row r="145" spans="1:7" ht="12">
      <c r="A145" s="99" t="s">
        <v>471</v>
      </c>
      <c r="B145" s="99" t="s">
        <v>345</v>
      </c>
      <c r="C145" s="99">
        <v>0</v>
      </c>
      <c r="D145" s="99">
        <v>0</v>
      </c>
      <c r="E145" s="99">
        <v>-10</v>
      </c>
      <c r="F145" s="99" t="s">
        <v>257</v>
      </c>
      <c r="G145" s="99">
        <v>84.255</v>
      </c>
    </row>
    <row r="146" spans="1:7" ht="12">
      <c r="A146" s="99" t="s">
        <v>472</v>
      </c>
      <c r="B146" s="99" t="s">
        <v>348</v>
      </c>
      <c r="C146" s="99">
        <v>0</v>
      </c>
      <c r="D146" s="99">
        <v>0</v>
      </c>
      <c r="E146" s="99">
        <v>-2</v>
      </c>
      <c r="F146" s="99">
        <v>-468.1</v>
      </c>
      <c r="G146" s="99">
        <v>5190.331</v>
      </c>
    </row>
    <row r="147" spans="1:7" ht="12">
      <c r="A147" s="99" t="s">
        <v>473</v>
      </c>
      <c r="B147" s="99" t="s">
        <v>350</v>
      </c>
      <c r="C147" s="99">
        <v>0</v>
      </c>
      <c r="D147" s="99">
        <v>0</v>
      </c>
      <c r="E147" s="99">
        <v>8</v>
      </c>
      <c r="F147" s="99">
        <v>-168.564</v>
      </c>
      <c r="G147" s="99">
        <v>341.763</v>
      </c>
    </row>
    <row r="148" spans="1:7" ht="12">
      <c r="A148" s="99" t="s">
        <v>474</v>
      </c>
      <c r="B148" s="99" t="s">
        <v>352</v>
      </c>
      <c r="C148" s="99">
        <v>0</v>
      </c>
      <c r="D148" s="99">
        <v>0</v>
      </c>
      <c r="E148" s="99">
        <v>0.449</v>
      </c>
      <c r="F148" s="99">
        <v>-71.151</v>
      </c>
      <c r="G148" s="99">
        <v>206.815</v>
      </c>
    </row>
    <row r="149" spans="1:7" ht="12">
      <c r="A149" s="99" t="s">
        <v>475</v>
      </c>
      <c r="B149" s="99" t="s">
        <v>321</v>
      </c>
      <c r="C149" s="99">
        <v>30</v>
      </c>
      <c r="D149" s="99">
        <v>0</v>
      </c>
      <c r="E149" s="99">
        <v>359.08</v>
      </c>
      <c r="F149" s="99">
        <v>29.239</v>
      </c>
      <c r="G149" s="99">
        <v>31.64</v>
      </c>
    </row>
    <row r="150" spans="1:7" ht="12">
      <c r="A150" s="99" t="s">
        <v>476</v>
      </c>
      <c r="B150" s="99" t="s">
        <v>354</v>
      </c>
      <c r="C150" s="99">
        <v>0</v>
      </c>
      <c r="D150" s="99">
        <v>0</v>
      </c>
      <c r="E150" s="99">
        <v>0</v>
      </c>
      <c r="F150" s="99" t="s">
        <v>257</v>
      </c>
      <c r="G150" s="99">
        <v>10380.662</v>
      </c>
    </row>
    <row r="151" spans="1:7" ht="12">
      <c r="A151" s="99" t="s">
        <v>477</v>
      </c>
      <c r="B151" s="99" t="s">
        <v>4</v>
      </c>
      <c r="C151" s="99">
        <v>336</v>
      </c>
      <c r="D151" s="99">
        <v>0</v>
      </c>
      <c r="E151" s="99">
        <v>1.014</v>
      </c>
      <c r="F151" s="99">
        <v>170.826</v>
      </c>
      <c r="G151" s="99">
        <v>421.413</v>
      </c>
    </row>
    <row r="152" spans="1:7" ht="12">
      <c r="A152" s="99" t="s">
        <v>478</v>
      </c>
      <c r="B152" s="99" t="s">
        <v>6</v>
      </c>
      <c r="C152" s="99">
        <v>336</v>
      </c>
      <c r="D152" s="99">
        <v>0</v>
      </c>
      <c r="E152" s="99">
        <v>0.856</v>
      </c>
      <c r="F152" s="99">
        <v>170.826</v>
      </c>
      <c r="G152" s="99">
        <v>506.826</v>
      </c>
    </row>
    <row r="153" spans="1:7" ht="12">
      <c r="A153" s="99" t="s">
        <v>479</v>
      </c>
      <c r="B153" s="99" t="s">
        <v>7</v>
      </c>
      <c r="C153" s="99">
        <v>336</v>
      </c>
      <c r="D153" s="99">
        <v>165.174</v>
      </c>
      <c r="E153" s="99">
        <v>0</v>
      </c>
      <c r="F153" s="99">
        <v>170.826</v>
      </c>
      <c r="G153" s="99" t="s">
        <v>257</v>
      </c>
    </row>
    <row r="154" spans="1:7" ht="12">
      <c r="A154" s="99" t="s">
        <v>480</v>
      </c>
      <c r="B154" s="99" t="s">
        <v>453</v>
      </c>
      <c r="C154" s="99">
        <v>0</v>
      </c>
      <c r="D154" s="99">
        <v>0</v>
      </c>
      <c r="E154" s="99">
        <v>0</v>
      </c>
      <c r="F154" s="99" t="s">
        <v>257</v>
      </c>
      <c r="G154" s="99">
        <v>8428.264</v>
      </c>
    </row>
    <row r="155" spans="1:7" ht="12">
      <c r="A155" s="99" t="s">
        <v>481</v>
      </c>
      <c r="B155" s="99" t="s">
        <v>409</v>
      </c>
      <c r="C155" s="99">
        <v>0</v>
      </c>
      <c r="D155" s="99">
        <v>0</v>
      </c>
      <c r="E155" s="99">
        <v>7.462</v>
      </c>
      <c r="F155" s="99">
        <v>-462.869</v>
      </c>
      <c r="G155" s="99">
        <v>0</v>
      </c>
    </row>
    <row r="156" spans="1:7" ht="12">
      <c r="A156" s="99" t="s">
        <v>482</v>
      </c>
      <c r="B156" s="99" t="s">
        <v>410</v>
      </c>
      <c r="C156" s="99">
        <v>0</v>
      </c>
      <c r="D156" s="99">
        <v>0</v>
      </c>
      <c r="E156" s="99">
        <v>6.062</v>
      </c>
      <c r="F156" s="99">
        <v>-462.869</v>
      </c>
      <c r="G156" s="99">
        <v>0</v>
      </c>
    </row>
    <row r="157" spans="1:7" ht="12">
      <c r="A157" s="99" t="s">
        <v>483</v>
      </c>
      <c r="B157" s="99" t="s">
        <v>411</v>
      </c>
      <c r="C157" s="99">
        <v>0</v>
      </c>
      <c r="D157" s="99">
        <v>0</v>
      </c>
      <c r="E157" s="99">
        <v>7.462</v>
      </c>
      <c r="F157" s="99">
        <v>-462.869</v>
      </c>
      <c r="G157" s="99">
        <v>0</v>
      </c>
    </row>
    <row r="158" spans="1:7" ht="12">
      <c r="A158" s="99" t="s">
        <v>484</v>
      </c>
      <c r="B158" s="99" t="s">
        <v>412</v>
      </c>
      <c r="C158" s="99">
        <v>0</v>
      </c>
      <c r="D158" s="99">
        <v>0</v>
      </c>
      <c r="E158" s="99">
        <v>-1.34</v>
      </c>
      <c r="F158" s="99">
        <v>-739.978</v>
      </c>
      <c r="G158" s="99">
        <v>0</v>
      </c>
    </row>
    <row r="159" spans="1:7" ht="12">
      <c r="A159" s="99" t="s">
        <v>485</v>
      </c>
      <c r="B159" s="99" t="s">
        <v>413</v>
      </c>
      <c r="C159" s="99">
        <v>0</v>
      </c>
      <c r="D159" s="99">
        <v>0</v>
      </c>
      <c r="E159" s="99">
        <v>-1.5</v>
      </c>
      <c r="F159" s="99">
        <v>-739.978</v>
      </c>
      <c r="G159" s="99">
        <v>0</v>
      </c>
    </row>
    <row r="160" spans="1:7" ht="12">
      <c r="A160" s="99" t="s">
        <v>486</v>
      </c>
      <c r="B160" s="99" t="s">
        <v>415</v>
      </c>
      <c r="C160" s="99">
        <v>0</v>
      </c>
      <c r="D160" s="99">
        <v>0</v>
      </c>
      <c r="E160" s="99">
        <v>-1.566</v>
      </c>
      <c r="F160" s="99">
        <v>-739.978</v>
      </c>
      <c r="G160" s="99">
        <v>0</v>
      </c>
    </row>
    <row r="161" spans="1:7" ht="12">
      <c r="A161" s="99" t="s">
        <v>591</v>
      </c>
      <c r="B161" s="99" t="s">
        <v>384</v>
      </c>
      <c r="C161" s="99">
        <v>14</v>
      </c>
      <c r="D161" s="99">
        <v>0</v>
      </c>
      <c r="E161" s="99">
        <v>35.538</v>
      </c>
      <c r="F161" s="99">
        <v>14</v>
      </c>
      <c r="G161" s="99">
        <v>14</v>
      </c>
    </row>
    <row r="162" spans="1:7" ht="12">
      <c r="A162" s="99" t="s">
        <v>592</v>
      </c>
      <c r="B162" s="99" t="s">
        <v>385</v>
      </c>
      <c r="C162" s="99">
        <v>14</v>
      </c>
      <c r="D162" s="99">
        <v>0</v>
      </c>
      <c r="E162" s="99">
        <v>53.873</v>
      </c>
      <c r="F162" s="99">
        <v>14</v>
      </c>
      <c r="G162" s="99">
        <v>14</v>
      </c>
    </row>
    <row r="163" spans="1:7" ht="12">
      <c r="A163" s="99" t="s">
        <v>593</v>
      </c>
      <c r="B163" s="99" t="s">
        <v>386</v>
      </c>
      <c r="C163" s="99">
        <v>14</v>
      </c>
      <c r="D163" s="99">
        <v>11.655</v>
      </c>
      <c r="E163" s="99">
        <v>0</v>
      </c>
      <c r="F163" s="99">
        <v>2.345</v>
      </c>
      <c r="G163" s="99" t="s">
        <v>257</v>
      </c>
    </row>
    <row r="164" spans="1:7" ht="12">
      <c r="A164" s="99" t="s">
        <v>594</v>
      </c>
      <c r="B164" s="99" t="s">
        <v>387</v>
      </c>
      <c r="C164" s="99">
        <v>14</v>
      </c>
      <c r="D164" s="99">
        <v>0</v>
      </c>
      <c r="E164" s="99">
        <v>46.411</v>
      </c>
      <c r="F164" s="99">
        <v>2.345</v>
      </c>
      <c r="G164" s="99">
        <v>585.363</v>
      </c>
    </row>
    <row r="165" spans="1:7" ht="12">
      <c r="A165" s="99" t="s">
        <v>595</v>
      </c>
      <c r="B165" s="99" t="s">
        <v>388</v>
      </c>
      <c r="C165" s="99">
        <v>64</v>
      </c>
      <c r="D165" s="99">
        <v>0</v>
      </c>
      <c r="E165" s="99">
        <v>77.411</v>
      </c>
      <c r="F165" s="99">
        <v>0</v>
      </c>
      <c r="G165" s="99">
        <v>426.193</v>
      </c>
    </row>
    <row r="166" spans="1:7" ht="12">
      <c r="A166" s="99" t="s">
        <v>596</v>
      </c>
      <c r="B166" s="99" t="s">
        <v>389</v>
      </c>
      <c r="C166" s="99">
        <v>20</v>
      </c>
      <c r="D166" s="99">
        <v>0</v>
      </c>
      <c r="E166" s="99">
        <v>41.411</v>
      </c>
      <c r="F166" s="99">
        <v>8.345</v>
      </c>
      <c r="G166" s="99">
        <v>591.363</v>
      </c>
    </row>
    <row r="167" spans="1:7" ht="12">
      <c r="A167" s="99" t="s">
        <v>597</v>
      </c>
      <c r="B167" s="99" t="s">
        <v>377</v>
      </c>
      <c r="C167" s="99">
        <v>0</v>
      </c>
      <c r="D167" s="99">
        <v>0</v>
      </c>
      <c r="E167" s="99">
        <v>13</v>
      </c>
      <c r="F167" s="99">
        <v>-981.236</v>
      </c>
      <c r="G167" s="99">
        <v>0</v>
      </c>
    </row>
    <row r="168" spans="1:7" ht="12">
      <c r="A168" s="99" t="s">
        <v>598</v>
      </c>
      <c r="B168" s="99" t="s">
        <v>390</v>
      </c>
      <c r="C168" s="99">
        <v>0</v>
      </c>
      <c r="D168" s="99">
        <v>0</v>
      </c>
      <c r="E168" s="99">
        <v>43</v>
      </c>
      <c r="F168" s="99">
        <v>-78</v>
      </c>
      <c r="G168" s="99" t="s">
        <v>257</v>
      </c>
    </row>
    <row r="169" spans="1:7" ht="12">
      <c r="A169" s="99" t="s">
        <v>599</v>
      </c>
      <c r="B169" s="99" t="s">
        <v>379</v>
      </c>
      <c r="C169" s="99">
        <v>0</v>
      </c>
      <c r="D169" s="99">
        <v>0</v>
      </c>
      <c r="E169" s="99">
        <v>11.662</v>
      </c>
      <c r="F169" s="99">
        <v>-44.8</v>
      </c>
      <c r="G169" s="99">
        <v>0</v>
      </c>
    </row>
    <row r="170" spans="1:7" ht="12">
      <c r="A170" s="99" t="s">
        <v>600</v>
      </c>
      <c r="B170" s="99" t="s">
        <v>391</v>
      </c>
      <c r="C170" s="99">
        <v>0</v>
      </c>
      <c r="D170" s="99">
        <v>50.7</v>
      </c>
      <c r="E170" s="99">
        <v>0</v>
      </c>
      <c r="F170" s="99">
        <v>-50.7</v>
      </c>
      <c r="G170" s="99" t="s">
        <v>257</v>
      </c>
    </row>
    <row r="171" spans="1:7" ht="12">
      <c r="A171" s="99" t="s">
        <v>601</v>
      </c>
      <c r="B171" s="99" t="s">
        <v>392</v>
      </c>
      <c r="C171" s="99">
        <v>10000</v>
      </c>
      <c r="D171" s="99">
        <v>9961</v>
      </c>
      <c r="E171" s="99">
        <v>0</v>
      </c>
      <c r="F171" s="99">
        <v>39</v>
      </c>
      <c r="G171" s="99" t="s">
        <v>257</v>
      </c>
    </row>
    <row r="172" spans="1:7" ht="12">
      <c r="A172" s="99" t="s">
        <v>602</v>
      </c>
      <c r="B172" s="99" t="s">
        <v>393</v>
      </c>
      <c r="C172" s="99">
        <v>648</v>
      </c>
      <c r="D172" s="99">
        <v>648</v>
      </c>
      <c r="E172" s="99">
        <v>0</v>
      </c>
      <c r="F172" s="99">
        <v>0</v>
      </c>
      <c r="G172" s="99" t="s">
        <v>257</v>
      </c>
    </row>
    <row r="173" spans="1:7" ht="12">
      <c r="A173" s="99" t="s">
        <v>603</v>
      </c>
      <c r="B173" s="99" t="s">
        <v>394</v>
      </c>
      <c r="C173" s="99">
        <v>648</v>
      </c>
      <c r="D173" s="99">
        <v>227.862</v>
      </c>
      <c r="E173" s="99">
        <v>0</v>
      </c>
      <c r="F173" s="99">
        <v>420.138</v>
      </c>
      <c r="G173" s="99" t="s">
        <v>257</v>
      </c>
    </row>
    <row r="174" spans="1:7" ht="12">
      <c r="A174" s="99" t="s">
        <v>604</v>
      </c>
      <c r="B174" s="99" t="s">
        <v>395</v>
      </c>
      <c r="C174" s="99">
        <v>648</v>
      </c>
      <c r="D174" s="99">
        <v>194.4</v>
      </c>
      <c r="E174" s="99">
        <v>0</v>
      </c>
      <c r="F174" s="99">
        <v>453.6</v>
      </c>
      <c r="G174" s="99" t="s">
        <v>257</v>
      </c>
    </row>
    <row r="175" spans="1:7" ht="12">
      <c r="A175" s="99" t="s">
        <v>605</v>
      </c>
      <c r="B175" s="99" t="s">
        <v>396</v>
      </c>
      <c r="C175" s="99">
        <v>648</v>
      </c>
      <c r="D175" s="99">
        <v>424.552</v>
      </c>
      <c r="E175" s="99">
        <v>0</v>
      </c>
      <c r="F175" s="99">
        <v>223.448</v>
      </c>
      <c r="G175" s="99" t="s">
        <v>257</v>
      </c>
    </row>
    <row r="176" spans="1:7" ht="12">
      <c r="A176" s="99" t="s">
        <v>606</v>
      </c>
      <c r="B176" s="99" t="s">
        <v>397</v>
      </c>
      <c r="C176" s="99">
        <v>648</v>
      </c>
      <c r="D176" s="99">
        <v>0</v>
      </c>
      <c r="E176" s="99">
        <v>7.827</v>
      </c>
      <c r="F176" s="99">
        <v>0</v>
      </c>
      <c r="G176" s="99">
        <v>925.714</v>
      </c>
    </row>
    <row r="177" spans="1:7" ht="12">
      <c r="A177" s="99" t="s">
        <v>607</v>
      </c>
      <c r="B177" s="99" t="s">
        <v>398</v>
      </c>
      <c r="C177" s="99">
        <v>648</v>
      </c>
      <c r="D177" s="99">
        <v>486.717</v>
      </c>
      <c r="E177" s="99">
        <v>0</v>
      </c>
      <c r="F177" s="99">
        <v>161.283</v>
      </c>
      <c r="G177" s="99" t="s">
        <v>257</v>
      </c>
    </row>
    <row r="178" spans="1:7" ht="12">
      <c r="A178" s="99" t="s">
        <v>608</v>
      </c>
      <c r="B178" s="99" t="s">
        <v>399</v>
      </c>
      <c r="C178" s="99">
        <v>648</v>
      </c>
      <c r="D178" s="99">
        <v>451.572</v>
      </c>
      <c r="E178" s="99">
        <v>0</v>
      </c>
      <c r="F178" s="99">
        <v>196.428</v>
      </c>
      <c r="G178" s="99" t="s">
        <v>257</v>
      </c>
    </row>
    <row r="179" spans="1:7" ht="12">
      <c r="A179" s="99" t="s">
        <v>609</v>
      </c>
      <c r="B179" s="99" t="s">
        <v>400</v>
      </c>
      <c r="C179" s="99">
        <v>648</v>
      </c>
      <c r="D179" s="99">
        <v>529.572</v>
      </c>
      <c r="E179" s="99">
        <v>0</v>
      </c>
      <c r="F179" s="99">
        <v>118.428</v>
      </c>
      <c r="G179" s="99" t="s">
        <v>257</v>
      </c>
    </row>
    <row r="180" spans="1:7" ht="12">
      <c r="A180" s="99" t="s">
        <v>610</v>
      </c>
      <c r="B180" s="99" t="s">
        <v>401</v>
      </c>
      <c r="C180" s="99">
        <v>648</v>
      </c>
      <c r="D180" s="99">
        <v>362.193</v>
      </c>
      <c r="E180" s="99">
        <v>0</v>
      </c>
      <c r="F180" s="99">
        <v>285.807</v>
      </c>
      <c r="G180" s="99" t="s">
        <v>257</v>
      </c>
    </row>
    <row r="181" spans="1:7" ht="12">
      <c r="A181" s="99" t="s">
        <v>611</v>
      </c>
      <c r="B181" s="99" t="s">
        <v>402</v>
      </c>
      <c r="C181" s="99">
        <v>648</v>
      </c>
      <c r="D181" s="99">
        <v>440.193</v>
      </c>
      <c r="E181" s="99">
        <v>0</v>
      </c>
      <c r="F181" s="99">
        <v>207.807</v>
      </c>
      <c r="G181" s="99" t="s">
        <v>257</v>
      </c>
    </row>
    <row r="182" spans="1:7" ht="12">
      <c r="A182" s="99" t="s">
        <v>612</v>
      </c>
      <c r="B182" s="99" t="s">
        <v>403</v>
      </c>
      <c r="C182" s="99">
        <v>648</v>
      </c>
      <c r="D182" s="99">
        <v>433.366</v>
      </c>
      <c r="E182" s="99">
        <v>0</v>
      </c>
      <c r="F182" s="99">
        <v>214.634</v>
      </c>
      <c r="G182" s="99" t="s">
        <v>257</v>
      </c>
    </row>
    <row r="183" spans="1:7" ht="12">
      <c r="A183" s="99" t="s">
        <v>613</v>
      </c>
      <c r="B183" s="99" t="s">
        <v>404</v>
      </c>
      <c r="C183" s="99">
        <v>648</v>
      </c>
      <c r="D183" s="99">
        <v>614.483</v>
      </c>
      <c r="E183" s="99">
        <v>0</v>
      </c>
      <c r="F183" s="99">
        <v>33.517</v>
      </c>
      <c r="G183" s="99" t="s">
        <v>257</v>
      </c>
    </row>
    <row r="184" spans="1:7" ht="12">
      <c r="A184" s="99" t="s">
        <v>614</v>
      </c>
      <c r="B184" s="99" t="s">
        <v>405</v>
      </c>
      <c r="C184" s="99">
        <v>0</v>
      </c>
      <c r="D184" s="99">
        <v>0</v>
      </c>
      <c r="E184" s="99">
        <v>0</v>
      </c>
      <c r="F184" s="99" t="s">
        <v>257</v>
      </c>
      <c r="G184" s="99">
        <v>12756.062</v>
      </c>
    </row>
    <row r="185" spans="1:7" ht="12">
      <c r="A185" s="99" t="s">
        <v>615</v>
      </c>
      <c r="B185" s="99" t="s">
        <v>406</v>
      </c>
      <c r="C185" s="99">
        <v>0</v>
      </c>
      <c r="D185" s="99">
        <v>0</v>
      </c>
      <c r="E185" s="99">
        <v>1.36</v>
      </c>
      <c r="F185" s="99">
        <v>0</v>
      </c>
      <c r="G185" s="99">
        <v>0</v>
      </c>
    </row>
    <row r="186" spans="1:7" ht="12">
      <c r="A186" s="99" t="s">
        <v>616</v>
      </c>
      <c r="B186" s="99" t="s">
        <v>407</v>
      </c>
      <c r="C186" s="99">
        <v>0</v>
      </c>
      <c r="D186" s="99">
        <v>0</v>
      </c>
      <c r="E186" s="99">
        <v>1.36</v>
      </c>
      <c r="F186" s="99">
        <v>0</v>
      </c>
      <c r="G186" s="99">
        <v>0</v>
      </c>
    </row>
    <row r="187" spans="1:7" ht="12">
      <c r="A187" s="99" t="s">
        <v>617</v>
      </c>
      <c r="B187" s="99" t="s">
        <v>408</v>
      </c>
      <c r="C187" s="99">
        <v>0</v>
      </c>
      <c r="D187" s="99">
        <v>0</v>
      </c>
      <c r="E187" s="99">
        <v>1.36</v>
      </c>
      <c r="F187" s="99">
        <v>0</v>
      </c>
      <c r="G187" s="99">
        <v>0</v>
      </c>
    </row>
    <row r="188" spans="1:7" ht="12">
      <c r="A188" s="99" t="s">
        <v>618</v>
      </c>
      <c r="B188" s="99" t="s">
        <v>623</v>
      </c>
      <c r="C188" s="99">
        <v>28</v>
      </c>
      <c r="D188" s="99">
        <v>0</v>
      </c>
      <c r="E188" s="99">
        <v>51.961</v>
      </c>
      <c r="F188" s="99">
        <v>-64.574</v>
      </c>
      <c r="G188" s="99">
        <v>109.762</v>
      </c>
    </row>
    <row r="189" spans="1:7" ht="12">
      <c r="A189" s="99" t="s">
        <v>619</v>
      </c>
      <c r="B189" s="99" t="s">
        <v>625</v>
      </c>
      <c r="C189" s="99">
        <v>28</v>
      </c>
      <c r="D189" s="99">
        <v>0</v>
      </c>
      <c r="E189" s="99">
        <v>46.411</v>
      </c>
      <c r="F189" s="99">
        <v>-105.12</v>
      </c>
      <c r="G189" s="99">
        <v>297.544</v>
      </c>
    </row>
    <row r="190" spans="1:7" ht="12">
      <c r="A190" s="99" t="s">
        <v>620</v>
      </c>
      <c r="B190" s="99" t="s">
        <v>627</v>
      </c>
      <c r="C190" s="99">
        <v>28</v>
      </c>
      <c r="D190" s="99">
        <v>28</v>
      </c>
      <c r="E190" s="99">
        <v>0</v>
      </c>
      <c r="F190" s="99">
        <v>0</v>
      </c>
      <c r="G190" s="99" t="s">
        <v>257</v>
      </c>
    </row>
    <row r="191" spans="1:7" ht="12">
      <c r="A191" s="99" t="s">
        <v>621</v>
      </c>
      <c r="B191" s="99" t="s">
        <v>629</v>
      </c>
      <c r="C191" s="99">
        <v>28</v>
      </c>
      <c r="D191" s="99">
        <v>0</v>
      </c>
      <c r="E191" s="99">
        <v>46.411</v>
      </c>
      <c r="F191" s="99">
        <v>0</v>
      </c>
      <c r="G191" s="99">
        <v>297.544</v>
      </c>
    </row>
    <row r="192" spans="1:7" ht="12">
      <c r="A192" s="99" t="s">
        <v>622</v>
      </c>
      <c r="B192" s="99" t="s">
        <v>631</v>
      </c>
      <c r="C192" s="99">
        <v>132</v>
      </c>
      <c r="D192" s="99">
        <v>0</v>
      </c>
      <c r="E192" s="99">
        <v>86.372</v>
      </c>
      <c r="F192" s="99">
        <v>39.426</v>
      </c>
      <c r="G192" s="99">
        <v>213.762</v>
      </c>
    </row>
    <row r="193" spans="1:7" ht="12">
      <c r="A193" s="99" t="s">
        <v>624</v>
      </c>
      <c r="B193" s="99" t="s">
        <v>633</v>
      </c>
      <c r="C193" s="99">
        <v>0</v>
      </c>
      <c r="D193" s="99">
        <v>0</v>
      </c>
      <c r="E193" s="99">
        <v>41.411</v>
      </c>
      <c r="F193" s="99">
        <v>-28</v>
      </c>
      <c r="G193" s="99">
        <v>0</v>
      </c>
    </row>
    <row r="194" spans="1:7" ht="12">
      <c r="A194" s="99" t="s">
        <v>626</v>
      </c>
      <c r="B194" s="99" t="s">
        <v>556</v>
      </c>
      <c r="C194" s="99">
        <v>0</v>
      </c>
      <c r="D194" s="99">
        <v>0</v>
      </c>
      <c r="E194" s="99">
        <v>13</v>
      </c>
      <c r="F194" s="99">
        <v>-67.426</v>
      </c>
      <c r="G194" s="99" t="s">
        <v>257</v>
      </c>
    </row>
    <row r="195" spans="1:7" ht="12">
      <c r="A195" s="99" t="s">
        <v>628</v>
      </c>
      <c r="B195" s="99" t="s">
        <v>636</v>
      </c>
      <c r="C195" s="99">
        <v>0</v>
      </c>
      <c r="D195" s="99">
        <v>0</v>
      </c>
      <c r="E195" s="99">
        <v>43</v>
      </c>
      <c r="F195" s="99">
        <v>-67.426</v>
      </c>
      <c r="G195" s="99" t="s">
        <v>257</v>
      </c>
    </row>
    <row r="196" spans="1:7" ht="12">
      <c r="A196" s="99" t="s">
        <v>630</v>
      </c>
      <c r="B196" s="99" t="s">
        <v>558</v>
      </c>
      <c r="C196" s="99">
        <v>0</v>
      </c>
      <c r="D196" s="99">
        <v>0</v>
      </c>
      <c r="E196" s="99">
        <v>7</v>
      </c>
      <c r="F196" s="99">
        <v>-26.88</v>
      </c>
      <c r="G196" s="99" t="s">
        <v>257</v>
      </c>
    </row>
    <row r="197" spans="1:7" ht="12">
      <c r="A197" s="99" t="s">
        <v>632</v>
      </c>
      <c r="B197" s="99" t="s">
        <v>639</v>
      </c>
      <c r="C197" s="99">
        <v>0</v>
      </c>
      <c r="D197" s="99">
        <v>43.827</v>
      </c>
      <c r="E197" s="99">
        <v>0</v>
      </c>
      <c r="F197" s="99">
        <v>-43.827</v>
      </c>
      <c r="G197" s="99" t="s">
        <v>257</v>
      </c>
    </row>
    <row r="198" spans="1:7" ht="12">
      <c r="A198" s="99" t="s">
        <v>634</v>
      </c>
      <c r="B198" s="99" t="s">
        <v>641</v>
      </c>
      <c r="C198" s="99">
        <v>10000</v>
      </c>
      <c r="D198" s="99">
        <v>10012.574</v>
      </c>
      <c r="E198" s="99">
        <v>0</v>
      </c>
      <c r="F198" s="99">
        <v>-12.574</v>
      </c>
      <c r="G198" s="99" t="s">
        <v>257</v>
      </c>
    </row>
    <row r="199" spans="1:7" ht="12">
      <c r="A199" s="99" t="s">
        <v>635</v>
      </c>
      <c r="B199" s="99" t="s">
        <v>643</v>
      </c>
      <c r="C199" s="99">
        <v>648</v>
      </c>
      <c r="D199" s="99">
        <v>648</v>
      </c>
      <c r="E199" s="99">
        <v>0</v>
      </c>
      <c r="F199" s="99">
        <v>0</v>
      </c>
      <c r="G199" s="99" t="s">
        <v>257</v>
      </c>
    </row>
    <row r="200" spans="1:7" ht="12">
      <c r="A200" s="99" t="s">
        <v>637</v>
      </c>
      <c r="B200" s="99" t="s">
        <v>645</v>
      </c>
      <c r="C200" s="99">
        <v>648</v>
      </c>
      <c r="D200" s="99">
        <v>610.4</v>
      </c>
      <c r="E200" s="99">
        <v>0</v>
      </c>
      <c r="F200" s="99">
        <v>37.6</v>
      </c>
      <c r="G200" s="99" t="s">
        <v>257</v>
      </c>
    </row>
    <row r="201" spans="1:7" ht="12">
      <c r="A201" s="99" t="s">
        <v>638</v>
      </c>
      <c r="B201" s="99" t="s">
        <v>647</v>
      </c>
      <c r="C201" s="99">
        <v>648</v>
      </c>
      <c r="D201" s="99">
        <v>648</v>
      </c>
      <c r="E201" s="99">
        <v>0</v>
      </c>
      <c r="F201" s="99">
        <v>0</v>
      </c>
      <c r="G201" s="99" t="s">
        <v>257</v>
      </c>
    </row>
    <row r="202" spans="1:7" ht="12">
      <c r="A202" s="99" t="s">
        <v>640</v>
      </c>
      <c r="B202" s="99" t="s">
        <v>649</v>
      </c>
      <c r="C202" s="99">
        <v>648</v>
      </c>
      <c r="D202" s="99">
        <v>584</v>
      </c>
      <c r="E202" s="99">
        <v>0</v>
      </c>
      <c r="F202" s="99">
        <v>64</v>
      </c>
      <c r="G202" s="99" t="s">
        <v>257</v>
      </c>
    </row>
    <row r="203" spans="1:7" ht="12">
      <c r="A203" s="99" t="s">
        <v>642</v>
      </c>
      <c r="B203" s="99" t="s">
        <v>651</v>
      </c>
      <c r="C203" s="99">
        <v>648</v>
      </c>
      <c r="D203" s="99">
        <v>305.664</v>
      </c>
      <c r="E203" s="99">
        <v>0</v>
      </c>
      <c r="F203" s="99">
        <v>342.336</v>
      </c>
      <c r="G203" s="99" t="s">
        <v>257</v>
      </c>
    </row>
    <row r="204" spans="1:7" ht="12">
      <c r="A204" s="99" t="s">
        <v>644</v>
      </c>
      <c r="B204" s="99" t="s">
        <v>653</v>
      </c>
      <c r="C204" s="99">
        <v>648</v>
      </c>
      <c r="D204" s="99">
        <v>229.612</v>
      </c>
      <c r="E204" s="99">
        <v>0</v>
      </c>
      <c r="F204" s="99">
        <v>418.388</v>
      </c>
      <c r="G204" s="99" t="s">
        <v>257</v>
      </c>
    </row>
    <row r="205" spans="1:7" ht="12">
      <c r="A205" s="99" t="s">
        <v>646</v>
      </c>
      <c r="B205" s="99" t="s">
        <v>655</v>
      </c>
      <c r="C205" s="99">
        <v>648</v>
      </c>
      <c r="D205" s="99">
        <v>219.737</v>
      </c>
      <c r="E205" s="99">
        <v>0</v>
      </c>
      <c r="F205" s="99">
        <v>428.263</v>
      </c>
      <c r="G205" s="99" t="s">
        <v>257</v>
      </c>
    </row>
    <row r="206" spans="1:7" ht="12">
      <c r="A206" s="99" t="s">
        <v>648</v>
      </c>
      <c r="B206" s="99" t="s">
        <v>657</v>
      </c>
      <c r="C206" s="99">
        <v>648</v>
      </c>
      <c r="D206" s="99">
        <v>256.655</v>
      </c>
      <c r="E206" s="99">
        <v>0</v>
      </c>
      <c r="F206" s="99">
        <v>391.345</v>
      </c>
      <c r="G206" s="99" t="s">
        <v>257</v>
      </c>
    </row>
    <row r="207" spans="1:7" ht="12">
      <c r="A207" s="99" t="s">
        <v>650</v>
      </c>
      <c r="B207" s="99" t="s">
        <v>659</v>
      </c>
      <c r="C207" s="99">
        <v>648</v>
      </c>
      <c r="D207" s="99">
        <v>387.778</v>
      </c>
      <c r="E207" s="99">
        <v>0</v>
      </c>
      <c r="F207" s="99">
        <v>260.222</v>
      </c>
      <c r="G207" s="99" t="s">
        <v>257</v>
      </c>
    </row>
    <row r="208" spans="1:7" ht="12">
      <c r="A208" s="99" t="s">
        <v>652</v>
      </c>
      <c r="B208" s="99" t="s">
        <v>661</v>
      </c>
      <c r="C208" s="99">
        <v>648</v>
      </c>
      <c r="D208" s="99">
        <v>540.661</v>
      </c>
      <c r="E208" s="99">
        <v>0</v>
      </c>
      <c r="F208" s="99">
        <v>107.339</v>
      </c>
      <c r="G208" s="99" t="s">
        <v>257</v>
      </c>
    </row>
    <row r="209" spans="1:7" ht="12">
      <c r="A209" s="99" t="s">
        <v>654</v>
      </c>
      <c r="B209" s="99" t="s">
        <v>663</v>
      </c>
      <c r="C209" s="99">
        <v>648</v>
      </c>
      <c r="D209" s="99">
        <v>547.2</v>
      </c>
      <c r="E209" s="99">
        <v>0</v>
      </c>
      <c r="F209" s="99">
        <v>100.8</v>
      </c>
      <c r="G209" s="99" t="s">
        <v>257</v>
      </c>
    </row>
    <row r="210" spans="1:7" ht="12">
      <c r="A210" s="99" t="s">
        <v>656</v>
      </c>
      <c r="B210" s="99" t="s">
        <v>665</v>
      </c>
      <c r="C210" s="99">
        <v>648</v>
      </c>
      <c r="D210" s="99">
        <v>648</v>
      </c>
      <c r="E210" s="99">
        <v>0</v>
      </c>
      <c r="F210" s="99">
        <v>0</v>
      </c>
      <c r="G210" s="99" t="s">
        <v>257</v>
      </c>
    </row>
    <row r="211" spans="1:7" ht="12">
      <c r="A211" s="99" t="s">
        <v>658</v>
      </c>
      <c r="B211" s="99" t="s">
        <v>666</v>
      </c>
      <c r="C211" s="99">
        <v>0</v>
      </c>
      <c r="D211" s="99">
        <v>0</v>
      </c>
      <c r="E211" s="99">
        <v>0</v>
      </c>
      <c r="F211" s="99" t="s">
        <v>257</v>
      </c>
      <c r="G211" s="99">
        <v>15695.106</v>
      </c>
    </row>
    <row r="212" spans="1:7" ht="12">
      <c r="A212" s="99" t="s">
        <v>660</v>
      </c>
      <c r="B212" s="99" t="s">
        <v>667</v>
      </c>
      <c r="C212" s="99">
        <v>0</v>
      </c>
      <c r="D212" s="99">
        <v>0</v>
      </c>
      <c r="E212" s="99">
        <v>0</v>
      </c>
      <c r="F212" s="99">
        <v>0</v>
      </c>
      <c r="G212" s="99" t="s">
        <v>257</v>
      </c>
    </row>
    <row r="213" spans="1:7" ht="12">
      <c r="A213" s="99" t="s">
        <v>662</v>
      </c>
      <c r="B213" s="99" t="s">
        <v>668</v>
      </c>
      <c r="C213" s="99">
        <v>0</v>
      </c>
      <c r="D213" s="99">
        <v>0</v>
      </c>
      <c r="E213" s="99">
        <v>0</v>
      </c>
      <c r="F213" s="99">
        <v>0</v>
      </c>
      <c r="G213" s="99" t="s">
        <v>257</v>
      </c>
    </row>
    <row r="214" spans="1:7" ht="12">
      <c r="A214" s="99" t="s">
        <v>664</v>
      </c>
      <c r="B214" s="99" t="s">
        <v>669</v>
      </c>
      <c r="C214" s="99">
        <v>0</v>
      </c>
      <c r="D214" s="99">
        <v>0</v>
      </c>
      <c r="E214" s="99">
        <v>0</v>
      </c>
      <c r="F214" s="99">
        <v>0</v>
      </c>
      <c r="G214" s="99" t="s">
        <v>257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Z191"/>
  <sheetViews>
    <sheetView tabSelected="1" zoomScale="58" zoomScaleNormal="58" zoomScaleSheetLayoutView="50" workbookViewId="0" topLeftCell="A1">
      <pane ySplit="13" topLeftCell="BM14" activePane="bottomLeft" state="frozen"/>
      <selection pane="topLeft" activeCell="A1" sqref="A1"/>
      <selection pane="bottomLeft" activeCell="J151" sqref="J151"/>
    </sheetView>
  </sheetViews>
  <sheetFormatPr defaultColWidth="9.140625" defaultRowHeight="12"/>
  <cols>
    <col min="1" max="1" width="4.421875" style="4" customWidth="1"/>
    <col min="2" max="2" width="26.7109375" style="2" customWidth="1"/>
    <col min="3" max="3" width="7.57421875" style="2" customWidth="1"/>
    <col min="4" max="4" width="4.7109375" style="2" customWidth="1"/>
    <col min="5" max="5" width="7.421875" style="2" customWidth="1"/>
    <col min="6" max="6" width="7.140625" style="2" customWidth="1"/>
    <col min="7" max="7" width="7.28125" style="2" customWidth="1"/>
    <col min="8" max="8" width="8.8515625" style="2" customWidth="1"/>
    <col min="9" max="13" width="8.7109375" style="2" customWidth="1"/>
    <col min="14" max="14" width="7.7109375" style="2" customWidth="1"/>
    <col min="15" max="15" width="8.00390625" style="2" customWidth="1"/>
    <col min="16" max="16" width="8.57421875" style="2" customWidth="1"/>
    <col min="17" max="17" width="8.28125" style="2" customWidth="1"/>
    <col min="18" max="19" width="7.140625" style="2" customWidth="1"/>
    <col min="20" max="26" width="7.28125" style="2" customWidth="1"/>
    <col min="27" max="16384" width="8.8515625" style="2" customWidth="1"/>
  </cols>
  <sheetData>
    <row r="1" spans="1:19" ht="18.75" customHeight="1">
      <c r="A1" s="67" t="s">
        <v>670</v>
      </c>
      <c r="B1" s="68"/>
      <c r="C1" s="68"/>
      <c r="D1" s="68"/>
      <c r="E1" s="68"/>
      <c r="F1" s="68"/>
      <c r="S1" s="3"/>
    </row>
    <row r="2" spans="1:19" ht="13.5" customHeight="1">
      <c r="A2" s="1"/>
      <c r="S2" s="3"/>
    </row>
    <row r="3" spans="1:5" ht="12.75" customHeight="1">
      <c r="A3" s="69" t="s">
        <v>8</v>
      </c>
      <c r="B3" s="5"/>
      <c r="C3" s="2" t="s">
        <v>361</v>
      </c>
      <c r="E3" s="2" t="s">
        <v>9</v>
      </c>
    </row>
    <row r="4" spans="1:23" ht="12.75" customHeight="1">
      <c r="A4" s="6"/>
      <c r="B4" s="7" t="s">
        <v>10</v>
      </c>
      <c r="C4" s="8">
        <v>3</v>
      </c>
      <c r="D4" s="9" t="s">
        <v>11</v>
      </c>
      <c r="E4" s="9"/>
      <c r="F4" s="10" t="s">
        <v>12</v>
      </c>
      <c r="G4" s="11">
        <v>7900</v>
      </c>
      <c r="H4" s="10" t="s">
        <v>13</v>
      </c>
      <c r="I4" s="12">
        <v>14</v>
      </c>
      <c r="J4" s="9"/>
      <c r="K4" s="9"/>
      <c r="L4" s="9"/>
      <c r="M4" s="9"/>
      <c r="N4" s="9"/>
      <c r="O4" s="9"/>
      <c r="P4" s="9"/>
      <c r="Q4" s="13"/>
      <c r="R4" s="9"/>
      <c r="S4" s="13"/>
      <c r="T4" s="9"/>
      <c r="U4" s="9"/>
      <c r="V4" s="9"/>
      <c r="W4" s="9"/>
    </row>
    <row r="5" spans="1:23" ht="12.75" customHeight="1">
      <c r="A5" s="6"/>
      <c r="B5" s="7" t="s">
        <v>14</v>
      </c>
      <c r="C5" s="8">
        <v>2</v>
      </c>
      <c r="D5" s="9" t="s">
        <v>11</v>
      </c>
      <c r="E5" s="9"/>
      <c r="F5" s="10" t="s">
        <v>12</v>
      </c>
      <c r="G5" s="11">
        <v>8000</v>
      </c>
      <c r="H5" s="10" t="s">
        <v>13</v>
      </c>
      <c r="I5" s="12">
        <v>14</v>
      </c>
      <c r="J5" s="9"/>
      <c r="K5" s="9"/>
      <c r="M5" s="9"/>
      <c r="N5" s="9"/>
      <c r="O5" s="9"/>
      <c r="P5" s="9"/>
      <c r="Q5" s="13"/>
      <c r="R5" s="9"/>
      <c r="S5" s="13"/>
      <c r="T5" s="9"/>
      <c r="U5" s="9"/>
      <c r="V5" s="9"/>
      <c r="W5" s="9"/>
    </row>
    <row r="6" spans="2:23" ht="12.75" customHeight="1">
      <c r="B6" s="14" t="s">
        <v>15</v>
      </c>
      <c r="C6" s="8">
        <v>2.5</v>
      </c>
      <c r="D6" s="15" t="s">
        <v>16</v>
      </c>
      <c r="E6" s="16">
        <v>2.5</v>
      </c>
      <c r="F6" s="16"/>
      <c r="G6" s="16"/>
      <c r="H6" s="16"/>
      <c r="I6" s="16"/>
      <c r="J6" s="16"/>
      <c r="K6" s="16"/>
      <c r="L6" s="16"/>
      <c r="N6" s="16"/>
      <c r="O6" s="17"/>
      <c r="P6" s="16"/>
      <c r="Q6" s="16"/>
      <c r="R6" s="16"/>
      <c r="S6" s="16"/>
      <c r="T6" s="16"/>
      <c r="U6" s="16"/>
      <c r="V6" s="16"/>
      <c r="W6" s="16"/>
    </row>
    <row r="7" spans="2:23" ht="12.75" customHeight="1">
      <c r="B7" s="18" t="s">
        <v>17</v>
      </c>
      <c r="C7" s="19">
        <v>25</v>
      </c>
      <c r="D7" s="9" t="s">
        <v>18</v>
      </c>
      <c r="E7" s="16">
        <v>25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12.75" customHeight="1">
      <c r="B8" s="82" t="s">
        <v>19</v>
      </c>
      <c r="C8" s="20">
        <v>11.2</v>
      </c>
      <c r="D8" s="21" t="s">
        <v>20</v>
      </c>
      <c r="E8" s="16">
        <v>11.2</v>
      </c>
      <c r="F8" s="16">
        <v>13.2</v>
      </c>
      <c r="G8" s="16">
        <v>13.9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ht="12.75" customHeight="1">
      <c r="B9" s="83" t="s">
        <v>21</v>
      </c>
      <c r="C9" s="8">
        <v>3</v>
      </c>
      <c r="D9" s="15" t="s">
        <v>11</v>
      </c>
      <c r="E9" s="16"/>
      <c r="F9" s="16"/>
      <c r="G9" s="16"/>
      <c r="H9" s="16"/>
      <c r="I9" s="16" t="s">
        <v>421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ht="12.75" customHeight="1">
      <c r="B10" s="83" t="s">
        <v>22</v>
      </c>
      <c r="C10" s="8">
        <v>5</v>
      </c>
      <c r="D10" s="15" t="s">
        <v>11</v>
      </c>
      <c r="E10" s="16"/>
      <c r="F10" s="16"/>
      <c r="G10" s="16"/>
      <c r="H10" s="16"/>
      <c r="I10" s="16" t="s">
        <v>422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12.75" customHeight="1">
      <c r="B11" s="82" t="s">
        <v>23</v>
      </c>
      <c r="C11" s="21">
        <v>3.4</v>
      </c>
      <c r="D11" s="21" t="s">
        <v>18</v>
      </c>
      <c r="E11" s="16">
        <v>2.6</v>
      </c>
      <c r="F11" s="16"/>
      <c r="G11" s="16"/>
      <c r="H11" s="16"/>
      <c r="I11" s="16"/>
      <c r="J11" s="16"/>
      <c r="L11" s="16"/>
      <c r="M11" s="16"/>
      <c r="N11" s="16"/>
      <c r="P11" s="16"/>
      <c r="Q11" s="16"/>
      <c r="R11" s="16"/>
      <c r="S11" s="16"/>
      <c r="T11" s="16"/>
      <c r="U11" s="16"/>
      <c r="V11" s="16"/>
      <c r="W11" s="16"/>
    </row>
    <row r="12" spans="2:5" ht="12.75" customHeight="1">
      <c r="B12" s="82" t="s">
        <v>24</v>
      </c>
      <c r="C12" s="21">
        <v>13</v>
      </c>
      <c r="D12" s="21" t="s">
        <v>18</v>
      </c>
      <c r="E12" s="21">
        <v>13</v>
      </c>
    </row>
    <row r="13" spans="3:26" ht="12.75" customHeight="1">
      <c r="C13" s="21"/>
      <c r="D13" s="21"/>
      <c r="E13" s="2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2:5" ht="12.75" customHeight="1">
      <c r="B14" s="22"/>
      <c r="C14" s="21"/>
      <c r="D14" s="21"/>
      <c r="E14" s="21"/>
    </row>
    <row r="15" spans="1:24" s="4" customFormat="1" ht="12.75">
      <c r="A15" s="101" t="s">
        <v>679</v>
      </c>
      <c r="B15" s="70"/>
      <c r="C15" s="70" t="s">
        <v>239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1"/>
    </row>
    <row r="16" spans="1:24" ht="12.75">
      <c r="A16" s="75"/>
      <c r="B16" s="77"/>
      <c r="C16" s="72">
        <v>0</v>
      </c>
      <c r="D16" s="72"/>
      <c r="E16" s="72">
        <v>1</v>
      </c>
      <c r="F16" s="72">
        <v>2</v>
      </c>
      <c r="G16" s="72">
        <v>3</v>
      </c>
      <c r="H16" s="72">
        <v>4</v>
      </c>
      <c r="I16" s="72">
        <v>5</v>
      </c>
      <c r="J16" s="72">
        <v>6</v>
      </c>
      <c r="K16" s="72">
        <v>7</v>
      </c>
      <c r="L16" s="72">
        <v>8</v>
      </c>
      <c r="M16" s="72">
        <v>9</v>
      </c>
      <c r="N16" s="72">
        <v>10</v>
      </c>
      <c r="O16" s="72">
        <v>11</v>
      </c>
      <c r="P16" s="72">
        <v>12</v>
      </c>
      <c r="Q16" s="72">
        <v>13</v>
      </c>
      <c r="R16" s="72">
        <v>14</v>
      </c>
      <c r="S16" s="72">
        <v>15</v>
      </c>
      <c r="T16" s="72">
        <v>16</v>
      </c>
      <c r="U16" s="72">
        <v>17</v>
      </c>
      <c r="V16" s="72">
        <v>18</v>
      </c>
      <c r="W16" s="72">
        <v>19</v>
      </c>
      <c r="X16" s="72">
        <v>20</v>
      </c>
    </row>
    <row r="17" spans="1:24" s="25" customFormat="1" ht="48.75" customHeight="1">
      <c r="A17" s="84"/>
      <c r="B17" s="98" t="s">
        <v>675</v>
      </c>
      <c r="C17" s="39" t="s">
        <v>25</v>
      </c>
      <c r="D17" s="39" t="s">
        <v>26</v>
      </c>
      <c r="E17" s="38" t="s">
        <v>27</v>
      </c>
      <c r="F17" s="39" t="s">
        <v>28</v>
      </c>
      <c r="G17" s="39" t="s">
        <v>29</v>
      </c>
      <c r="H17" s="39" t="s">
        <v>30</v>
      </c>
      <c r="I17" s="39" t="s">
        <v>31</v>
      </c>
      <c r="J17" s="39" t="s">
        <v>32</v>
      </c>
      <c r="K17" s="39" t="s">
        <v>33</v>
      </c>
      <c r="L17" s="39" t="s">
        <v>34</v>
      </c>
      <c r="M17" s="39" t="s">
        <v>35</v>
      </c>
      <c r="N17" s="39" t="s">
        <v>36</v>
      </c>
      <c r="O17" s="39" t="s">
        <v>37</v>
      </c>
      <c r="P17" s="39" t="s">
        <v>38</v>
      </c>
      <c r="Q17" s="39" t="s">
        <v>39</v>
      </c>
      <c r="R17" s="39" t="s">
        <v>40</v>
      </c>
      <c r="S17" s="39" t="s">
        <v>41</v>
      </c>
      <c r="T17" s="39" t="s">
        <v>42</v>
      </c>
      <c r="U17" s="73" t="s">
        <v>43</v>
      </c>
      <c r="V17" s="73" t="s">
        <v>44</v>
      </c>
      <c r="W17" s="73" t="s">
        <v>45</v>
      </c>
      <c r="X17" s="39" t="s">
        <v>46</v>
      </c>
    </row>
    <row r="18" spans="1:24" ht="12.75">
      <c r="A18" s="75">
        <v>0</v>
      </c>
      <c r="B18" s="76" t="s">
        <v>47</v>
      </c>
      <c r="C18" s="77"/>
      <c r="D18" s="77"/>
      <c r="E18" s="77">
        <v>30</v>
      </c>
      <c r="F18" s="77">
        <v>-3</v>
      </c>
      <c r="G18" s="77">
        <v>-0.5</v>
      </c>
      <c r="H18" s="77">
        <v>-19.7</v>
      </c>
      <c r="I18" s="85">
        <f>-$C$11-0.32</f>
        <v>-3.7199999999999998</v>
      </c>
      <c r="J18" s="85">
        <f>-$C$11-0.32</f>
        <v>-3.7199999999999998</v>
      </c>
      <c r="K18" s="85">
        <f>-$C$11-0.32</f>
        <v>-3.7199999999999998</v>
      </c>
      <c r="L18" s="77">
        <v>-0.042</v>
      </c>
      <c r="M18" s="77">
        <v>-0.04</v>
      </c>
      <c r="N18" s="77">
        <v>-0.036</v>
      </c>
      <c r="O18" s="77">
        <v>-94.353</v>
      </c>
      <c r="P18" s="77">
        <v>0</v>
      </c>
      <c r="Q18" s="78">
        <v>60</v>
      </c>
      <c r="R18" s="77">
        <v>40</v>
      </c>
      <c r="S18" s="78">
        <v>0.09</v>
      </c>
      <c r="T18" s="77">
        <v>10</v>
      </c>
      <c r="U18" s="77">
        <v>6</v>
      </c>
      <c r="V18" s="77">
        <v>-0.5</v>
      </c>
      <c r="W18" s="77">
        <v>-2</v>
      </c>
      <c r="X18" s="80"/>
    </row>
    <row r="19" spans="1:24" ht="12.75">
      <c r="A19" s="75">
        <v>1</v>
      </c>
      <c r="B19" s="76" t="s">
        <v>48</v>
      </c>
      <c r="C19" s="77">
        <v>8</v>
      </c>
      <c r="D19" s="72" t="s">
        <v>671</v>
      </c>
      <c r="E19" s="77">
        <v>1</v>
      </c>
      <c r="F19" s="77" t="s">
        <v>244</v>
      </c>
      <c r="G19" s="77">
        <v>1</v>
      </c>
      <c r="H19" s="77" t="s">
        <v>244</v>
      </c>
      <c r="I19" s="78" t="s">
        <v>244</v>
      </c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7"/>
      <c r="U19" s="77"/>
      <c r="V19" s="77"/>
      <c r="W19" s="77"/>
      <c r="X19" s="80"/>
    </row>
    <row r="20" spans="1:24" ht="12.75">
      <c r="A20" s="75">
        <v>2</v>
      </c>
      <c r="B20" s="76" t="s">
        <v>49</v>
      </c>
      <c r="C20" s="77">
        <v>16</v>
      </c>
      <c r="D20" s="72" t="s">
        <v>671</v>
      </c>
      <c r="E20" s="77"/>
      <c r="F20" s="77"/>
      <c r="G20" s="77">
        <v>1</v>
      </c>
      <c r="H20" s="77">
        <v>1</v>
      </c>
      <c r="I20" s="78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77"/>
      <c r="U20" s="77"/>
      <c r="V20" s="77"/>
      <c r="W20" s="77"/>
      <c r="X20" s="80"/>
    </row>
    <row r="21" spans="1:24" ht="12.75">
      <c r="A21" s="75">
        <v>3</v>
      </c>
      <c r="B21" s="76" t="s">
        <v>50</v>
      </c>
      <c r="C21" s="77">
        <v>24</v>
      </c>
      <c r="D21" s="72" t="s">
        <v>671</v>
      </c>
      <c r="E21" s="77"/>
      <c r="F21" s="77">
        <v>1</v>
      </c>
      <c r="G21" s="77"/>
      <c r="H21" s="77"/>
      <c r="I21" s="78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77"/>
      <c r="U21" s="77"/>
      <c r="V21" s="77"/>
      <c r="W21" s="77"/>
      <c r="X21" s="80"/>
    </row>
    <row r="22" spans="1:24" ht="12.75">
      <c r="A22" s="75">
        <v>4</v>
      </c>
      <c r="B22" s="76" t="s">
        <v>51</v>
      </c>
      <c r="C22" s="77">
        <v>434</v>
      </c>
      <c r="D22" s="72" t="s">
        <v>671</v>
      </c>
      <c r="E22" s="77">
        <v>7</v>
      </c>
      <c r="F22" s="77">
        <v>5</v>
      </c>
      <c r="G22" s="77" t="s">
        <v>244</v>
      </c>
      <c r="H22" s="77" t="s">
        <v>244</v>
      </c>
      <c r="I22" s="79">
        <v>0.02777</v>
      </c>
      <c r="J22" s="79">
        <v>0.02777</v>
      </c>
      <c r="K22" s="79">
        <v>0.02777</v>
      </c>
      <c r="L22" s="77" t="s">
        <v>244</v>
      </c>
      <c r="M22" s="77"/>
      <c r="N22" s="77"/>
      <c r="O22" s="77">
        <v>9.3</v>
      </c>
      <c r="P22" s="77">
        <v>4.13</v>
      </c>
      <c r="Q22" s="77"/>
      <c r="R22" s="77"/>
      <c r="S22" s="77"/>
      <c r="T22" s="77"/>
      <c r="U22" s="77" t="s">
        <v>244</v>
      </c>
      <c r="V22" s="77">
        <v>0.25</v>
      </c>
      <c r="W22" s="77"/>
      <c r="X22" s="80"/>
    </row>
    <row r="23" spans="1:24" ht="12.75">
      <c r="A23" s="75">
        <v>5</v>
      </c>
      <c r="B23" s="76" t="s">
        <v>52</v>
      </c>
      <c r="C23" s="77">
        <v>420</v>
      </c>
      <c r="D23" s="72" t="s">
        <v>671</v>
      </c>
      <c r="E23" s="77">
        <v>13</v>
      </c>
      <c r="F23" s="77"/>
      <c r="G23" s="77" t="s">
        <v>244</v>
      </c>
      <c r="H23" s="77" t="s">
        <v>244</v>
      </c>
      <c r="I23" s="79">
        <v>0.02777</v>
      </c>
      <c r="J23" s="79">
        <v>0.02777</v>
      </c>
      <c r="K23" s="79">
        <v>0.02777</v>
      </c>
      <c r="L23" s="77"/>
      <c r="M23" s="77"/>
      <c r="N23" s="77"/>
      <c r="O23" s="77">
        <v>9</v>
      </c>
      <c r="P23" s="77">
        <v>4</v>
      </c>
      <c r="Q23" s="77"/>
      <c r="R23" s="77"/>
      <c r="S23" s="77"/>
      <c r="T23" s="77"/>
      <c r="U23" s="77">
        <v>0.025</v>
      </c>
      <c r="V23" s="77" t="s">
        <v>244</v>
      </c>
      <c r="W23" s="77"/>
      <c r="X23" s="80"/>
    </row>
    <row r="24" spans="1:24" ht="12.75">
      <c r="A24" s="75">
        <v>6</v>
      </c>
      <c r="B24" s="76" t="s">
        <v>53</v>
      </c>
      <c r="C24" s="77">
        <v>434</v>
      </c>
      <c r="D24" s="72" t="s">
        <v>671</v>
      </c>
      <c r="E24" s="77" t="s">
        <v>244</v>
      </c>
      <c r="F24" s="77"/>
      <c r="G24" s="77" t="s">
        <v>244</v>
      </c>
      <c r="H24" s="77" t="s">
        <v>244</v>
      </c>
      <c r="I24" s="79">
        <v>0.02777</v>
      </c>
      <c r="J24" s="79">
        <v>0.02777</v>
      </c>
      <c r="K24" s="79">
        <v>0.02777</v>
      </c>
      <c r="L24" s="77"/>
      <c r="M24" s="77"/>
      <c r="N24" s="77"/>
      <c r="O24" s="77">
        <v>9.3</v>
      </c>
      <c r="P24" s="77">
        <v>4.13</v>
      </c>
      <c r="Q24" s="77"/>
      <c r="R24" s="77"/>
      <c r="S24" s="77"/>
      <c r="T24" s="77"/>
      <c r="U24" s="77" t="s">
        <v>244</v>
      </c>
      <c r="V24" s="77" t="s">
        <v>244</v>
      </c>
      <c r="W24" s="77"/>
      <c r="X24" s="80"/>
    </row>
    <row r="25" spans="1:24" ht="12.75">
      <c r="A25" s="75">
        <v>7</v>
      </c>
      <c r="B25" s="76" t="s">
        <v>54</v>
      </c>
      <c r="C25" s="77">
        <v>434</v>
      </c>
      <c r="D25" s="72" t="s">
        <v>671</v>
      </c>
      <c r="E25" s="77" t="s">
        <v>244</v>
      </c>
      <c r="F25" s="77"/>
      <c r="G25" s="77">
        <v>5</v>
      </c>
      <c r="H25" s="77">
        <v>15</v>
      </c>
      <c r="I25" s="79">
        <v>0.02777</v>
      </c>
      <c r="J25" s="79">
        <v>0.02777</v>
      </c>
      <c r="K25" s="79">
        <v>0.02777</v>
      </c>
      <c r="L25" s="77" t="s">
        <v>244</v>
      </c>
      <c r="M25" s="77" t="s">
        <v>244</v>
      </c>
      <c r="N25" s="77"/>
      <c r="O25" s="77">
        <v>9.3</v>
      </c>
      <c r="P25" s="77">
        <v>4.13</v>
      </c>
      <c r="Q25" s="77"/>
      <c r="R25" s="77"/>
      <c r="S25" s="77"/>
      <c r="T25" s="77"/>
      <c r="U25" s="77" t="s">
        <v>244</v>
      </c>
      <c r="V25" s="77" t="s">
        <v>244</v>
      </c>
      <c r="W25" s="77"/>
      <c r="X25" s="80"/>
    </row>
    <row r="26" spans="1:24" ht="12.75">
      <c r="A26" s="75">
        <v>8</v>
      </c>
      <c r="B26" s="76" t="s">
        <v>55</v>
      </c>
      <c r="C26" s="77">
        <v>420</v>
      </c>
      <c r="D26" s="72" t="s">
        <v>671</v>
      </c>
      <c r="E26" s="77" t="s">
        <v>244</v>
      </c>
      <c r="F26" s="77">
        <v>0.5</v>
      </c>
      <c r="G26" s="77" t="s">
        <v>244</v>
      </c>
      <c r="H26" s="77" t="s">
        <v>244</v>
      </c>
      <c r="I26" s="79">
        <v>0.02777</v>
      </c>
      <c r="J26" s="79">
        <v>0.02777</v>
      </c>
      <c r="K26" s="79">
        <v>0.02777</v>
      </c>
      <c r="L26" s="77" t="s">
        <v>244</v>
      </c>
      <c r="M26" s="77" t="s">
        <v>244</v>
      </c>
      <c r="N26" s="77"/>
      <c r="O26" s="77">
        <v>9</v>
      </c>
      <c r="P26" s="77">
        <v>4</v>
      </c>
      <c r="Q26" s="77"/>
      <c r="R26" s="77"/>
      <c r="S26" s="77"/>
      <c r="T26" s="77"/>
      <c r="U26" s="77" t="s">
        <v>244</v>
      </c>
      <c r="V26" s="77" t="s">
        <v>244</v>
      </c>
      <c r="W26" s="77"/>
      <c r="X26" s="80"/>
    </row>
    <row r="27" spans="1:24" ht="12.75">
      <c r="A27" s="75">
        <v>9</v>
      </c>
      <c r="B27" s="76" t="s">
        <v>56</v>
      </c>
      <c r="C27" s="77">
        <v>500</v>
      </c>
      <c r="D27" s="72" t="s">
        <v>671</v>
      </c>
      <c r="E27" s="77" t="s">
        <v>244</v>
      </c>
      <c r="F27" s="77"/>
      <c r="G27" s="77" t="s">
        <v>244</v>
      </c>
      <c r="H27" s="77" t="s">
        <v>244</v>
      </c>
      <c r="I27" s="79">
        <v>0.04</v>
      </c>
      <c r="J27" s="79">
        <v>0.02777</v>
      </c>
      <c r="K27" s="79">
        <v>0.02777</v>
      </c>
      <c r="L27" s="77" t="s">
        <v>244</v>
      </c>
      <c r="M27" s="77" t="s">
        <v>244</v>
      </c>
      <c r="N27" s="77"/>
      <c r="O27" s="77">
        <v>9.3</v>
      </c>
      <c r="P27" s="77">
        <v>4.13</v>
      </c>
      <c r="Q27" s="77"/>
      <c r="R27" s="77"/>
      <c r="S27" s="77"/>
      <c r="T27" s="77"/>
      <c r="U27" s="77" t="s">
        <v>244</v>
      </c>
      <c r="V27" s="77">
        <v>0.25</v>
      </c>
      <c r="W27" s="77"/>
      <c r="X27" s="80"/>
    </row>
    <row r="28" spans="1:24" ht="12.75">
      <c r="A28" s="75">
        <v>10</v>
      </c>
      <c r="B28" s="76" t="s">
        <v>57</v>
      </c>
      <c r="C28" s="77">
        <v>250</v>
      </c>
      <c r="D28" s="72" t="s">
        <v>671</v>
      </c>
      <c r="E28" s="77"/>
      <c r="F28" s="77"/>
      <c r="G28" s="77"/>
      <c r="H28" s="77"/>
      <c r="I28" s="79">
        <v>0.013888</v>
      </c>
      <c r="J28" s="79">
        <v>0.04</v>
      </c>
      <c r="K28" s="79">
        <v>0.013888</v>
      </c>
      <c r="L28" s="77"/>
      <c r="M28" s="77"/>
      <c r="N28" s="77"/>
      <c r="O28" s="77">
        <v>4.5</v>
      </c>
      <c r="P28" s="77">
        <v>2</v>
      </c>
      <c r="Q28" s="77"/>
      <c r="R28" s="77"/>
      <c r="S28" s="77"/>
      <c r="T28" s="77"/>
      <c r="U28" s="77">
        <v>0.125</v>
      </c>
      <c r="V28" s="77"/>
      <c r="W28" s="77"/>
      <c r="X28" s="80"/>
    </row>
    <row r="29" spans="1:24" ht="12.75">
      <c r="A29" s="75">
        <v>11</v>
      </c>
      <c r="B29" s="76" t="s">
        <v>58</v>
      </c>
      <c r="C29" s="77">
        <v>250</v>
      </c>
      <c r="D29" s="72" t="s">
        <v>671</v>
      </c>
      <c r="E29" s="77" t="s">
        <v>244</v>
      </c>
      <c r="F29" s="77"/>
      <c r="G29" s="77" t="s">
        <v>244</v>
      </c>
      <c r="H29" s="77" t="s">
        <v>244</v>
      </c>
      <c r="I29" s="79">
        <v>0.013888</v>
      </c>
      <c r="J29" s="79">
        <v>0.013888</v>
      </c>
      <c r="K29" s="79">
        <v>0.04</v>
      </c>
      <c r="L29" s="77"/>
      <c r="M29" s="77"/>
      <c r="N29" s="77"/>
      <c r="O29" s="77">
        <v>4.5</v>
      </c>
      <c r="P29" s="77">
        <v>2</v>
      </c>
      <c r="Q29" s="77"/>
      <c r="R29" s="77"/>
      <c r="S29" s="77"/>
      <c r="T29" s="77"/>
      <c r="U29" s="77">
        <v>0.125</v>
      </c>
      <c r="V29" s="77" t="s">
        <v>244</v>
      </c>
      <c r="W29" s="77"/>
      <c r="X29" s="80"/>
    </row>
    <row r="30" spans="1:24" ht="12.75">
      <c r="A30" s="75">
        <v>12</v>
      </c>
      <c r="B30" s="76" t="s">
        <v>61</v>
      </c>
      <c r="C30" s="77">
        <v>0</v>
      </c>
      <c r="D30" s="72" t="s">
        <v>671</v>
      </c>
      <c r="E30" s="77" t="s">
        <v>244</v>
      </c>
      <c r="F30" s="77">
        <v>-280</v>
      </c>
      <c r="G30" s="77">
        <v>-280</v>
      </c>
      <c r="H30" s="77">
        <v>-890</v>
      </c>
      <c r="I30" s="77">
        <v>-39.6</v>
      </c>
      <c r="J30" s="77">
        <v>-35.64</v>
      </c>
      <c r="K30" s="77">
        <v>-31.68</v>
      </c>
      <c r="L30" s="77">
        <v>-0.468</v>
      </c>
      <c r="M30" s="77">
        <v>-0.494</v>
      </c>
      <c r="N30" s="77"/>
      <c r="O30" s="77">
        <v>1662</v>
      </c>
      <c r="P30" s="77">
        <v>1544</v>
      </c>
      <c r="Q30" s="77"/>
      <c r="R30" s="77"/>
      <c r="S30" s="77"/>
      <c r="T30" s="77"/>
      <c r="U30" s="77"/>
      <c r="V30" s="77"/>
      <c r="W30" s="77"/>
      <c r="X30" s="80"/>
    </row>
    <row r="31" spans="1:24" ht="12.75">
      <c r="A31" s="75">
        <v>13</v>
      </c>
      <c r="B31" s="76" t="s">
        <v>62</v>
      </c>
      <c r="C31" s="77">
        <v>0</v>
      </c>
      <c r="D31" s="72" t="s">
        <v>671</v>
      </c>
      <c r="E31" s="77" t="s">
        <v>244</v>
      </c>
      <c r="F31" s="77">
        <v>-280</v>
      </c>
      <c r="G31" s="77">
        <v>-280</v>
      </c>
      <c r="H31" s="77">
        <v>-890</v>
      </c>
      <c r="I31" s="77">
        <v>-39.6</v>
      </c>
      <c r="J31" s="77">
        <v>-35.64</v>
      </c>
      <c r="K31" s="77">
        <v>-31.68</v>
      </c>
      <c r="L31" s="77">
        <v>-0.468</v>
      </c>
      <c r="M31" s="77">
        <v>-0.494</v>
      </c>
      <c r="N31" s="77">
        <v>-0.72</v>
      </c>
      <c r="O31" s="77">
        <v>1760</v>
      </c>
      <c r="P31" s="77">
        <v>1702</v>
      </c>
      <c r="Q31" s="77"/>
      <c r="R31" s="77"/>
      <c r="S31" s="77">
        <v>0.33</v>
      </c>
      <c r="T31" s="77"/>
      <c r="U31" s="77"/>
      <c r="V31" s="77"/>
      <c r="W31" s="77"/>
      <c r="X31" s="80"/>
    </row>
    <row r="32" spans="1:24" ht="12.75">
      <c r="A32" s="75">
        <v>14</v>
      </c>
      <c r="B32" s="76" t="s">
        <v>63</v>
      </c>
      <c r="C32" s="77">
        <v>0</v>
      </c>
      <c r="D32" s="72" t="s">
        <v>671</v>
      </c>
      <c r="E32" s="77" t="s">
        <v>244</v>
      </c>
      <c r="F32" s="77">
        <v>-84</v>
      </c>
      <c r="G32" s="77">
        <v>-75.2</v>
      </c>
      <c r="H32" s="77">
        <v>-106.4</v>
      </c>
      <c r="I32" s="77">
        <v>-4.824</v>
      </c>
      <c r="J32" s="77">
        <v>-4.3416</v>
      </c>
      <c r="K32" s="77">
        <v>-3.8592</v>
      </c>
      <c r="L32" s="77">
        <v>-0.08</v>
      </c>
      <c r="M32" s="77">
        <v>-0.165</v>
      </c>
      <c r="N32" s="77" t="s">
        <v>244</v>
      </c>
      <c r="O32" s="77">
        <v>233.3</v>
      </c>
      <c r="P32" s="77">
        <v>242</v>
      </c>
      <c r="Q32" s="77"/>
      <c r="R32" s="77"/>
      <c r="S32" s="77"/>
      <c r="T32" s="77"/>
      <c r="U32" s="77"/>
      <c r="V32" s="77"/>
      <c r="W32" s="77"/>
      <c r="X32" s="80"/>
    </row>
    <row r="33" spans="1:24" ht="12.75">
      <c r="A33" s="75">
        <v>15</v>
      </c>
      <c r="B33" s="76" t="s">
        <v>64</v>
      </c>
      <c r="C33" s="77">
        <v>0</v>
      </c>
      <c r="D33" s="72" t="s">
        <v>671</v>
      </c>
      <c r="E33" s="77" t="s">
        <v>244</v>
      </c>
      <c r="F33" s="77">
        <v>-84</v>
      </c>
      <c r="G33" s="77">
        <v>-75.2</v>
      </c>
      <c r="H33" s="77">
        <v>-106.4</v>
      </c>
      <c r="I33" s="77">
        <v>-4.824</v>
      </c>
      <c r="J33" s="77">
        <v>-4.3416</v>
      </c>
      <c r="K33" s="77">
        <v>-3.8592</v>
      </c>
      <c r="L33" s="77">
        <v>-0.08</v>
      </c>
      <c r="M33" s="77">
        <v>-0.165</v>
      </c>
      <c r="N33" s="77">
        <v>-0.18</v>
      </c>
      <c r="O33" s="77">
        <v>259.4</v>
      </c>
      <c r="P33" s="77">
        <v>276</v>
      </c>
      <c r="Q33" s="77"/>
      <c r="R33" s="77"/>
      <c r="S33" s="77">
        <v>0.074</v>
      </c>
      <c r="T33" s="77"/>
      <c r="U33" s="77"/>
      <c r="V33" s="77"/>
      <c r="W33" s="77"/>
      <c r="X33" s="80"/>
    </row>
    <row r="34" spans="1:24" ht="12.75">
      <c r="A34" s="75">
        <v>16</v>
      </c>
      <c r="B34" s="76" t="s">
        <v>65</v>
      </c>
      <c r="C34" s="77">
        <v>0</v>
      </c>
      <c r="D34" s="72" t="s">
        <v>671</v>
      </c>
      <c r="E34" s="77"/>
      <c r="F34" s="77"/>
      <c r="G34" s="77"/>
      <c r="H34" s="77"/>
      <c r="I34" s="77"/>
      <c r="J34" s="77"/>
      <c r="K34" s="77"/>
      <c r="L34" s="77">
        <v>-1</v>
      </c>
      <c r="M34" s="77" t="s">
        <v>244</v>
      </c>
      <c r="N34" s="77"/>
      <c r="O34" s="77">
        <v>1095</v>
      </c>
      <c r="P34" s="77"/>
      <c r="Q34" s="77"/>
      <c r="R34" s="77"/>
      <c r="S34" s="77"/>
      <c r="T34" s="77"/>
      <c r="U34" s="77"/>
      <c r="V34" s="77"/>
      <c r="W34" s="77"/>
      <c r="X34" s="80"/>
    </row>
    <row r="35" spans="1:24" ht="12.75">
      <c r="A35" s="75">
        <v>17</v>
      </c>
      <c r="B35" s="76" t="s">
        <v>66</v>
      </c>
      <c r="C35" s="77">
        <v>0</v>
      </c>
      <c r="D35" s="72" t="s">
        <v>671</v>
      </c>
      <c r="E35" s="77"/>
      <c r="F35" s="77"/>
      <c r="G35" s="77"/>
      <c r="H35" s="77"/>
      <c r="I35" s="77"/>
      <c r="J35" s="77"/>
      <c r="K35" s="77"/>
      <c r="L35" s="77"/>
      <c r="M35" s="77">
        <v>-1</v>
      </c>
      <c r="N35" s="77"/>
      <c r="O35" s="77">
        <v>1095</v>
      </c>
      <c r="P35" s="77"/>
      <c r="Q35" s="77"/>
      <c r="R35" s="77"/>
      <c r="S35" s="77"/>
      <c r="T35" s="77"/>
      <c r="U35" s="77"/>
      <c r="V35" s="77"/>
      <c r="W35" s="77"/>
      <c r="X35" s="80"/>
    </row>
    <row r="36" spans="1:24" ht="12.75">
      <c r="A36" s="75">
        <v>18</v>
      </c>
      <c r="B36" s="76" t="s">
        <v>67</v>
      </c>
      <c r="C36" s="77">
        <v>0</v>
      </c>
      <c r="D36" s="72" t="s">
        <v>671</v>
      </c>
      <c r="E36" s="77"/>
      <c r="F36" s="77"/>
      <c r="G36" s="77"/>
      <c r="H36" s="77"/>
      <c r="I36" s="77">
        <v>1</v>
      </c>
      <c r="J36" s="77">
        <v>1</v>
      </c>
      <c r="K36" s="77">
        <v>1</v>
      </c>
      <c r="L36" s="77"/>
      <c r="M36" s="77"/>
      <c r="N36" s="77"/>
      <c r="O36" s="77">
        <f>-4*365/72</f>
        <v>-20.27777777777778</v>
      </c>
      <c r="P36" s="77">
        <f>-4*365/72</f>
        <v>-20.27777777777778</v>
      </c>
      <c r="Q36" s="77"/>
      <c r="R36" s="77"/>
      <c r="S36" s="77"/>
      <c r="T36" s="77"/>
      <c r="U36" s="77"/>
      <c r="V36" s="77"/>
      <c r="W36" s="77"/>
      <c r="X36" s="80"/>
    </row>
    <row r="37" spans="1:24" ht="12.75">
      <c r="A37" s="75">
        <v>19</v>
      </c>
      <c r="B37" s="76" t="s">
        <v>68</v>
      </c>
      <c r="C37" s="77">
        <v>0</v>
      </c>
      <c r="D37" s="72" t="s">
        <v>672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>
        <f>-24/14.5/3</f>
        <v>-0.5517241379310345</v>
      </c>
      <c r="P37" s="77">
        <v>1</v>
      </c>
      <c r="Q37" s="77"/>
      <c r="R37" s="77"/>
      <c r="S37" s="77"/>
      <c r="T37" s="77"/>
      <c r="U37" s="77"/>
      <c r="V37" s="77"/>
      <c r="W37" s="77"/>
      <c r="X37" s="80"/>
    </row>
    <row r="38" spans="1:24" ht="12.75">
      <c r="A38" s="75">
        <v>20</v>
      </c>
      <c r="B38" s="76" t="s">
        <v>69</v>
      </c>
      <c r="C38" s="77">
        <v>0</v>
      </c>
      <c r="D38" s="72" t="s">
        <v>672</v>
      </c>
      <c r="E38" s="77" t="s">
        <v>244</v>
      </c>
      <c r="F38" s="77"/>
      <c r="G38" s="77" t="s">
        <v>244</v>
      </c>
      <c r="H38" s="77" t="s">
        <v>244</v>
      </c>
      <c r="I38" s="77" t="s">
        <v>244</v>
      </c>
      <c r="J38" s="77" t="s">
        <v>244</v>
      </c>
      <c r="K38" s="77"/>
      <c r="L38" s="77" t="s">
        <v>244</v>
      </c>
      <c r="M38" s="77" t="s">
        <v>244</v>
      </c>
      <c r="N38" s="77"/>
      <c r="O38" s="77">
        <f>-6/14.5-6/14.5/3</f>
        <v>-0.5517241379310345</v>
      </c>
      <c r="P38" s="77"/>
      <c r="Q38" s="77">
        <v>1</v>
      </c>
      <c r="R38" s="77"/>
      <c r="S38" s="77"/>
      <c r="T38" s="77"/>
      <c r="U38" s="77"/>
      <c r="V38" s="77"/>
      <c r="W38" s="77"/>
      <c r="X38" s="80"/>
    </row>
    <row r="39" spans="1:24" ht="12.75">
      <c r="A39" s="75">
        <v>21</v>
      </c>
      <c r="B39" s="76" t="s">
        <v>70</v>
      </c>
      <c r="C39" s="77">
        <v>0</v>
      </c>
      <c r="D39" s="72" t="s">
        <v>672</v>
      </c>
      <c r="E39" s="77"/>
      <c r="F39" s="77"/>
      <c r="G39" s="77"/>
      <c r="H39" s="77"/>
      <c r="I39" s="77"/>
      <c r="J39" s="77"/>
      <c r="K39" s="77"/>
      <c r="L39" s="77" t="s">
        <v>244</v>
      </c>
      <c r="M39" s="77" t="s">
        <v>244</v>
      </c>
      <c r="N39" s="77"/>
      <c r="O39" s="77">
        <f>-12/14.5/3</f>
        <v>-0.27586206896551724</v>
      </c>
      <c r="P39" s="77" t="s">
        <v>244</v>
      </c>
      <c r="Q39" s="77"/>
      <c r="R39" s="77">
        <v>1</v>
      </c>
      <c r="S39" s="77"/>
      <c r="T39" s="77"/>
      <c r="U39" s="77"/>
      <c r="V39" s="77"/>
      <c r="W39" s="77"/>
      <c r="X39" s="80"/>
    </row>
    <row r="40" spans="1:24" ht="12.75">
      <c r="A40" s="75">
        <v>22</v>
      </c>
      <c r="B40" s="76" t="s">
        <v>71</v>
      </c>
      <c r="C40" s="77">
        <v>0</v>
      </c>
      <c r="D40" s="72" t="s">
        <v>672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86">
        <f>-$G$4</f>
        <v>-7900</v>
      </c>
      <c r="P40" s="77"/>
      <c r="Q40" s="77"/>
      <c r="R40" s="77"/>
      <c r="S40" s="77">
        <v>1</v>
      </c>
      <c r="T40" s="77"/>
      <c r="U40" s="77"/>
      <c r="V40" s="77"/>
      <c r="W40" s="77"/>
      <c r="X40" s="80"/>
    </row>
    <row r="41" spans="1:24" ht="12.75">
      <c r="A41" s="75">
        <v>23</v>
      </c>
      <c r="B41" s="76" t="s">
        <v>72</v>
      </c>
      <c r="C41" s="77">
        <v>0</v>
      </c>
      <c r="D41" s="72" t="s">
        <v>672</v>
      </c>
      <c r="E41" s="77"/>
      <c r="F41" s="77"/>
      <c r="G41" s="77"/>
      <c r="H41" s="77"/>
      <c r="I41" s="77">
        <v>0.089256</v>
      </c>
      <c r="J41" s="77">
        <v>0.089256</v>
      </c>
      <c r="K41" s="77">
        <v>0.089256</v>
      </c>
      <c r="L41" s="77"/>
      <c r="M41" s="77"/>
      <c r="N41" s="77"/>
      <c r="O41" s="77"/>
      <c r="P41" s="77"/>
      <c r="Q41" s="77"/>
      <c r="R41" s="77"/>
      <c r="S41" s="77"/>
      <c r="T41" s="77">
        <v>-1</v>
      </c>
      <c r="U41" s="77"/>
      <c r="V41" s="77"/>
      <c r="W41" s="77"/>
      <c r="X41" s="80"/>
    </row>
    <row r="42" spans="1:24" ht="12.75">
      <c r="A42" s="75">
        <v>24</v>
      </c>
      <c r="B42" s="76" t="s">
        <v>73</v>
      </c>
      <c r="C42" s="77">
        <v>0</v>
      </c>
      <c r="D42" s="72" t="s">
        <v>672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>
        <v>-18.25</v>
      </c>
      <c r="P42" s="77">
        <v>-9.125</v>
      </c>
      <c r="Q42" s="77"/>
      <c r="R42" s="77"/>
      <c r="S42" s="77"/>
      <c r="T42" s="77"/>
      <c r="U42" s="77">
        <v>1</v>
      </c>
      <c r="V42" s="77">
        <v>1</v>
      </c>
      <c r="W42" s="77">
        <v>1</v>
      </c>
      <c r="X42" s="80"/>
    </row>
    <row r="43" spans="1:24" ht="12.75">
      <c r="A43" s="75">
        <v>25</v>
      </c>
      <c r="B43" s="76" t="s">
        <v>74</v>
      </c>
      <c r="C43" s="77">
        <v>0</v>
      </c>
      <c r="D43" s="72" t="s">
        <v>671</v>
      </c>
      <c r="E43" s="77"/>
      <c r="F43" s="77"/>
      <c r="G43" s="77"/>
      <c r="H43" s="77"/>
      <c r="I43" s="77">
        <v>-0.17857</v>
      </c>
      <c r="J43" s="77">
        <v>-0.17857</v>
      </c>
      <c r="K43" s="77">
        <v>-0.17857</v>
      </c>
      <c r="L43" s="77"/>
      <c r="M43" s="77"/>
      <c r="N43" s="77"/>
      <c r="O43" s="77"/>
      <c r="P43" s="77"/>
      <c r="Q43" s="77"/>
      <c r="R43" s="77"/>
      <c r="S43" s="77"/>
      <c r="T43" s="77"/>
      <c r="U43" s="77">
        <v>1</v>
      </c>
      <c r="V43" s="77"/>
      <c r="W43" s="77"/>
      <c r="X43" s="80"/>
    </row>
    <row r="44" spans="1:24" ht="12.75">
      <c r="A44" s="75">
        <v>26</v>
      </c>
      <c r="B44" s="76" t="s">
        <v>75</v>
      </c>
      <c r="C44" s="77">
        <v>0</v>
      </c>
      <c r="D44" s="72" t="s">
        <v>671</v>
      </c>
      <c r="E44" s="77">
        <v>-1</v>
      </c>
      <c r="F44" s="77">
        <v>-3</v>
      </c>
      <c r="G44" s="77">
        <v>-3</v>
      </c>
      <c r="H44" s="77">
        <v>-8</v>
      </c>
      <c r="I44" s="77" t="s">
        <v>244</v>
      </c>
      <c r="J44" s="77" t="s">
        <v>244</v>
      </c>
      <c r="K44" s="77"/>
      <c r="L44" s="77" t="s">
        <v>244</v>
      </c>
      <c r="M44" s="77"/>
      <c r="N44" s="77"/>
      <c r="O44" s="77"/>
      <c r="P44" s="77"/>
      <c r="Q44" s="77"/>
      <c r="R44" s="77"/>
      <c r="S44" s="77"/>
      <c r="T44" s="77"/>
      <c r="U44" s="77" t="s">
        <v>244</v>
      </c>
      <c r="V44" s="77">
        <v>1</v>
      </c>
      <c r="W44" s="77"/>
      <c r="X44" s="80"/>
    </row>
    <row r="45" spans="1:24" ht="12.75">
      <c r="A45" s="75">
        <v>27</v>
      </c>
      <c r="B45" s="76" t="s">
        <v>59</v>
      </c>
      <c r="C45" s="77">
        <v>20</v>
      </c>
      <c r="D45" s="72" t="s">
        <v>60</v>
      </c>
      <c r="E45" s="77"/>
      <c r="F45" s="77"/>
      <c r="G45" s="77"/>
      <c r="H45" s="77"/>
      <c r="I45" s="79"/>
      <c r="J45" s="79"/>
      <c r="K45" s="79"/>
      <c r="L45" s="77"/>
      <c r="M45" s="77"/>
      <c r="N45" s="77"/>
      <c r="O45" s="77">
        <v>1</v>
      </c>
      <c r="P45" s="77"/>
      <c r="Q45" s="77"/>
      <c r="R45" s="77"/>
      <c r="S45" s="77"/>
      <c r="T45" s="77"/>
      <c r="U45" s="77"/>
      <c r="V45" s="77"/>
      <c r="W45" s="77"/>
      <c r="X45" s="80"/>
    </row>
    <row r="46" spans="1:24" ht="12.75">
      <c r="A46" s="75">
        <v>28</v>
      </c>
      <c r="B46" s="87" t="s">
        <v>76</v>
      </c>
      <c r="C46" s="81"/>
      <c r="D46" s="81" t="s">
        <v>60</v>
      </c>
      <c r="E46" s="81">
        <f aca="true" t="shared" si="0" ref="E46:W46">E18</f>
        <v>30</v>
      </c>
      <c r="F46" s="81">
        <f t="shared" si="0"/>
        <v>-3</v>
      </c>
      <c r="G46" s="81">
        <f t="shared" si="0"/>
        <v>-0.5</v>
      </c>
      <c r="H46" s="81">
        <f t="shared" si="0"/>
        <v>-19.7</v>
      </c>
      <c r="I46" s="80">
        <f t="shared" si="0"/>
        <v>-3.7199999999999998</v>
      </c>
      <c r="J46" s="81">
        <f t="shared" si="0"/>
        <v>-3.7199999999999998</v>
      </c>
      <c r="K46" s="81">
        <f t="shared" si="0"/>
        <v>-3.7199999999999998</v>
      </c>
      <c r="L46" s="81">
        <f t="shared" si="0"/>
        <v>-0.042</v>
      </c>
      <c r="M46" s="81">
        <f t="shared" si="0"/>
        <v>-0.04</v>
      </c>
      <c r="N46" s="81">
        <f t="shared" si="0"/>
        <v>-0.036</v>
      </c>
      <c r="O46" s="81">
        <f t="shared" si="0"/>
        <v>-94.353</v>
      </c>
      <c r="P46" s="81">
        <f t="shared" si="0"/>
        <v>0</v>
      </c>
      <c r="Q46" s="81">
        <f t="shared" si="0"/>
        <v>60</v>
      </c>
      <c r="R46" s="81">
        <f t="shared" si="0"/>
        <v>40</v>
      </c>
      <c r="S46" s="81">
        <f t="shared" si="0"/>
        <v>0.09</v>
      </c>
      <c r="T46" s="81">
        <f t="shared" si="0"/>
        <v>10</v>
      </c>
      <c r="U46" s="81">
        <f t="shared" si="0"/>
        <v>6</v>
      </c>
      <c r="V46" s="81">
        <f t="shared" si="0"/>
        <v>-0.5</v>
      </c>
      <c r="W46" s="81">
        <f t="shared" si="0"/>
        <v>-2</v>
      </c>
      <c r="X46" s="81">
        <v>-1</v>
      </c>
    </row>
    <row r="47" spans="1:24" ht="12.75">
      <c r="A47" s="88">
        <v>29</v>
      </c>
      <c r="B47" s="56" t="s">
        <v>77</v>
      </c>
      <c r="C47" s="57"/>
      <c r="D47" s="57" t="s">
        <v>78</v>
      </c>
      <c r="E47" s="57"/>
      <c r="F47" s="57"/>
      <c r="G47" s="57"/>
      <c r="H47" s="57"/>
      <c r="I47" s="63">
        <f>$C$4</f>
        <v>3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 ht="12.75">
      <c r="A48" s="88">
        <v>30</v>
      </c>
      <c r="B48" s="27" t="s">
        <v>79</v>
      </c>
      <c r="C48" s="29"/>
      <c r="D48" s="29" t="s">
        <v>78</v>
      </c>
      <c r="E48" s="29"/>
      <c r="F48" s="29"/>
      <c r="G48" s="29"/>
      <c r="H48" s="29"/>
      <c r="I48" s="29"/>
      <c r="J48" s="63">
        <f>$C$4</f>
        <v>3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2.75">
      <c r="A49" s="88">
        <v>31</v>
      </c>
      <c r="B49" s="58" t="s">
        <v>80</v>
      </c>
      <c r="C49" s="59"/>
      <c r="D49" s="59" t="s">
        <v>78</v>
      </c>
      <c r="E49" s="59"/>
      <c r="F49" s="59"/>
      <c r="G49" s="59"/>
      <c r="H49" s="59"/>
      <c r="I49" s="59"/>
      <c r="J49" s="59"/>
      <c r="K49" s="63">
        <f>$C$4</f>
        <v>3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12" s="16" customFormat="1" ht="12">
      <c r="A50" s="21"/>
      <c r="B50" s="21"/>
      <c r="C50" s="31"/>
      <c r="E50" s="32"/>
      <c r="I50" s="32"/>
      <c r="J50" s="32"/>
      <c r="K50" s="32"/>
      <c r="L50" s="32"/>
    </row>
    <row r="51" spans="1:12" s="16" customFormat="1" ht="12">
      <c r="A51" s="21"/>
      <c r="B51" s="21"/>
      <c r="C51" s="31"/>
      <c r="E51" s="32"/>
      <c r="I51" s="32"/>
      <c r="J51" s="32"/>
      <c r="K51" s="32"/>
      <c r="L51" s="32"/>
    </row>
    <row r="52" spans="1:21" s="16" customFormat="1" ht="12">
      <c r="A52" s="21"/>
      <c r="B52" s="33"/>
      <c r="C52" s="32"/>
      <c r="D52" s="32"/>
      <c r="E52" s="32"/>
      <c r="F52" s="32"/>
      <c r="G52" s="32"/>
      <c r="H52" s="34"/>
      <c r="I52" s="9"/>
      <c r="J52" s="9"/>
      <c r="K52" s="9"/>
      <c r="L52" s="34"/>
      <c r="M52" s="34"/>
      <c r="N52" s="34"/>
      <c r="O52" s="32"/>
      <c r="P52" s="32"/>
      <c r="Q52" s="32"/>
      <c r="R52" s="32"/>
      <c r="S52" s="32"/>
      <c r="T52" s="32"/>
      <c r="U52" s="32"/>
    </row>
    <row r="53" spans="1:24" s="4" customFormat="1" ht="12.75">
      <c r="A53" s="101" t="s">
        <v>679</v>
      </c>
      <c r="B53" s="71"/>
      <c r="C53" s="71" t="s">
        <v>240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2.75">
      <c r="A54" s="75"/>
      <c r="B54" s="77"/>
      <c r="C54" s="72">
        <v>0</v>
      </c>
      <c r="D54" s="72"/>
      <c r="E54" s="72">
        <v>21</v>
      </c>
      <c r="F54" s="72">
        <v>22</v>
      </c>
      <c r="G54" s="72">
        <v>23</v>
      </c>
      <c r="H54" s="72">
        <v>24</v>
      </c>
      <c r="I54" s="72">
        <v>25</v>
      </c>
      <c r="J54" s="72">
        <v>26</v>
      </c>
      <c r="K54" s="72">
        <v>27</v>
      </c>
      <c r="L54" s="72">
        <v>28</v>
      </c>
      <c r="M54" s="72">
        <v>29</v>
      </c>
      <c r="N54" s="72">
        <v>30</v>
      </c>
      <c r="O54" s="72">
        <v>31</v>
      </c>
      <c r="P54" s="72">
        <v>32</v>
      </c>
      <c r="Q54" s="72">
        <v>33</v>
      </c>
      <c r="R54" s="72">
        <v>34</v>
      </c>
      <c r="S54" s="72">
        <v>35</v>
      </c>
      <c r="T54" s="72">
        <v>36</v>
      </c>
      <c r="U54" s="72">
        <v>37</v>
      </c>
      <c r="V54" s="72">
        <v>38</v>
      </c>
      <c r="W54" s="72">
        <v>39</v>
      </c>
      <c r="X54" s="76">
        <v>40</v>
      </c>
    </row>
    <row r="55" spans="1:24" s="25" customFormat="1" ht="48" customHeight="1">
      <c r="A55" s="84"/>
      <c r="B55" s="98" t="s">
        <v>676</v>
      </c>
      <c r="C55" s="39" t="s">
        <v>81</v>
      </c>
      <c r="D55" s="39" t="s">
        <v>82</v>
      </c>
      <c r="E55" s="38" t="s">
        <v>83</v>
      </c>
      <c r="F55" s="39" t="s">
        <v>84</v>
      </c>
      <c r="G55" s="39" t="s">
        <v>85</v>
      </c>
      <c r="H55" s="39" t="s">
        <v>86</v>
      </c>
      <c r="I55" s="39" t="s">
        <v>87</v>
      </c>
      <c r="J55" s="39" t="s">
        <v>88</v>
      </c>
      <c r="K55" s="39" t="s">
        <v>89</v>
      </c>
      <c r="L55" s="39" t="s">
        <v>90</v>
      </c>
      <c r="M55" s="39" t="s">
        <v>91</v>
      </c>
      <c r="N55" s="39" t="s">
        <v>92</v>
      </c>
      <c r="O55" s="39" t="s">
        <v>93</v>
      </c>
      <c r="P55" s="39" t="s">
        <v>94</v>
      </c>
      <c r="Q55" s="39" t="s">
        <v>95</v>
      </c>
      <c r="R55" s="39" t="s">
        <v>96</v>
      </c>
      <c r="S55" s="39" t="s">
        <v>97</v>
      </c>
      <c r="T55" s="39" t="s">
        <v>98</v>
      </c>
      <c r="U55" s="73" t="s">
        <v>99</v>
      </c>
      <c r="V55" s="73" t="s">
        <v>100</v>
      </c>
      <c r="W55" s="73" t="s">
        <v>101</v>
      </c>
      <c r="X55" s="39" t="s">
        <v>102</v>
      </c>
    </row>
    <row r="56" spans="1:24" ht="12.75">
      <c r="A56" s="75">
        <v>0</v>
      </c>
      <c r="B56" s="76" t="s">
        <v>103</v>
      </c>
      <c r="C56" s="77"/>
      <c r="D56" s="77"/>
      <c r="E56" s="77">
        <v>30</v>
      </c>
      <c r="F56" s="77">
        <v>-3</v>
      </c>
      <c r="G56" s="77">
        <v>-0.5</v>
      </c>
      <c r="H56" s="77">
        <v>-19.7</v>
      </c>
      <c r="I56" s="85">
        <f>-$C$11-0.32</f>
        <v>-3.7199999999999998</v>
      </c>
      <c r="J56" s="85">
        <f>-$C$11-0.32</f>
        <v>-3.7199999999999998</v>
      </c>
      <c r="K56" s="85">
        <f>-$C$11-0.32</f>
        <v>-3.7199999999999998</v>
      </c>
      <c r="L56" s="77">
        <v>-0.042</v>
      </c>
      <c r="M56" s="77">
        <v>-0.04</v>
      </c>
      <c r="N56" s="77">
        <v>-0.036</v>
      </c>
      <c r="O56" s="77">
        <v>-94.353</v>
      </c>
      <c r="P56" s="77">
        <v>0</v>
      </c>
      <c r="Q56" s="78">
        <v>60</v>
      </c>
      <c r="R56" s="77">
        <v>40</v>
      </c>
      <c r="S56" s="78">
        <v>0.09</v>
      </c>
      <c r="T56" s="77">
        <v>10</v>
      </c>
      <c r="U56" s="77">
        <v>6</v>
      </c>
      <c r="V56" s="77">
        <v>-0.5</v>
      </c>
      <c r="W56" s="77">
        <v>-2</v>
      </c>
      <c r="X56" s="80"/>
    </row>
    <row r="57" spans="1:24" ht="12.75">
      <c r="A57" s="75">
        <v>32</v>
      </c>
      <c r="B57" s="76" t="s">
        <v>104</v>
      </c>
      <c r="C57" s="77">
        <v>8</v>
      </c>
      <c r="D57" s="72" t="s">
        <v>671</v>
      </c>
      <c r="E57" s="77">
        <v>1</v>
      </c>
      <c r="F57" s="77" t="s">
        <v>244</v>
      </c>
      <c r="G57" s="77">
        <v>1</v>
      </c>
      <c r="H57" s="77" t="s">
        <v>244</v>
      </c>
      <c r="I57" s="78" t="s">
        <v>244</v>
      </c>
      <c r="J57" s="77"/>
      <c r="K57" s="77"/>
      <c r="L57" s="77"/>
      <c r="M57" s="77"/>
      <c r="N57" s="77"/>
      <c r="O57" s="77"/>
      <c r="P57" s="77"/>
      <c r="Q57" s="77"/>
      <c r="R57" s="77"/>
      <c r="S57" s="78"/>
      <c r="T57" s="77"/>
      <c r="U57" s="77"/>
      <c r="V57" s="77"/>
      <c r="W57" s="77"/>
      <c r="X57" s="80"/>
    </row>
    <row r="58" spans="1:24" ht="12.75">
      <c r="A58" s="75">
        <v>33</v>
      </c>
      <c r="B58" s="76" t="s">
        <v>105</v>
      </c>
      <c r="C58" s="77">
        <v>16</v>
      </c>
      <c r="D58" s="72" t="s">
        <v>671</v>
      </c>
      <c r="E58" s="77"/>
      <c r="F58" s="77"/>
      <c r="G58" s="77">
        <v>1</v>
      </c>
      <c r="H58" s="77">
        <v>1</v>
      </c>
      <c r="I58" s="78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77"/>
      <c r="U58" s="77"/>
      <c r="V58" s="77"/>
      <c r="W58" s="77"/>
      <c r="X58" s="80"/>
    </row>
    <row r="59" spans="1:24" ht="12.75">
      <c r="A59" s="75">
        <v>34</v>
      </c>
      <c r="B59" s="76" t="s">
        <v>106</v>
      </c>
      <c r="C59" s="77">
        <v>24</v>
      </c>
      <c r="D59" s="72" t="s">
        <v>671</v>
      </c>
      <c r="E59" s="77"/>
      <c r="F59" s="77">
        <v>1</v>
      </c>
      <c r="G59" s="77"/>
      <c r="H59" s="77"/>
      <c r="I59" s="78"/>
      <c r="J59" s="77"/>
      <c r="K59" s="77"/>
      <c r="L59" s="77"/>
      <c r="M59" s="77"/>
      <c r="N59" s="77"/>
      <c r="O59" s="77"/>
      <c r="P59" s="77"/>
      <c r="Q59" s="77"/>
      <c r="R59" s="77"/>
      <c r="S59" s="78"/>
      <c r="T59" s="77"/>
      <c r="U59" s="77"/>
      <c r="V59" s="77"/>
      <c r="W59" s="77"/>
      <c r="X59" s="80"/>
    </row>
    <row r="60" spans="1:24" ht="12.75">
      <c r="A60" s="75">
        <v>35</v>
      </c>
      <c r="B60" s="76" t="s">
        <v>107</v>
      </c>
      <c r="C60" s="77">
        <v>434</v>
      </c>
      <c r="D60" s="72" t="s">
        <v>671</v>
      </c>
      <c r="E60" s="77">
        <v>7</v>
      </c>
      <c r="F60" s="77">
        <v>5</v>
      </c>
      <c r="G60" s="77" t="s">
        <v>244</v>
      </c>
      <c r="H60" s="77" t="s">
        <v>244</v>
      </c>
      <c r="I60" s="79">
        <v>0.02777</v>
      </c>
      <c r="J60" s="79">
        <v>0.02777</v>
      </c>
      <c r="K60" s="79">
        <v>0.02777</v>
      </c>
      <c r="L60" s="77" t="s">
        <v>244</v>
      </c>
      <c r="M60" s="77"/>
      <c r="N60" s="77"/>
      <c r="O60" s="77">
        <v>9.3</v>
      </c>
      <c r="P60" s="77">
        <v>4.13</v>
      </c>
      <c r="Q60" s="77"/>
      <c r="R60" s="77"/>
      <c r="S60" s="77"/>
      <c r="T60" s="77"/>
      <c r="U60" s="77" t="s">
        <v>244</v>
      </c>
      <c r="V60" s="77">
        <v>0.25</v>
      </c>
      <c r="W60" s="77"/>
      <c r="X60" s="80"/>
    </row>
    <row r="61" spans="1:24" ht="12.75">
      <c r="A61" s="75">
        <v>36</v>
      </c>
      <c r="B61" s="76" t="s">
        <v>108</v>
      </c>
      <c r="C61" s="77">
        <v>420</v>
      </c>
      <c r="D61" s="72" t="s">
        <v>671</v>
      </c>
      <c r="E61" s="77">
        <v>13</v>
      </c>
      <c r="F61" s="77"/>
      <c r="G61" s="77" t="s">
        <v>244</v>
      </c>
      <c r="H61" s="77" t="s">
        <v>244</v>
      </c>
      <c r="I61" s="79">
        <v>0.02777</v>
      </c>
      <c r="J61" s="79">
        <v>0.02777</v>
      </c>
      <c r="K61" s="79">
        <v>0.02777</v>
      </c>
      <c r="L61" s="77"/>
      <c r="M61" s="77"/>
      <c r="N61" s="77"/>
      <c r="O61" s="77">
        <v>9</v>
      </c>
      <c r="P61" s="77">
        <v>4</v>
      </c>
      <c r="Q61" s="77"/>
      <c r="R61" s="77"/>
      <c r="S61" s="77"/>
      <c r="T61" s="77"/>
      <c r="U61" s="77">
        <v>0.025</v>
      </c>
      <c r="V61" s="77" t="s">
        <v>244</v>
      </c>
      <c r="W61" s="77"/>
      <c r="X61" s="80"/>
    </row>
    <row r="62" spans="1:24" ht="12.75">
      <c r="A62" s="75">
        <v>37</v>
      </c>
      <c r="B62" s="76" t="s">
        <v>109</v>
      </c>
      <c r="C62" s="77">
        <v>434</v>
      </c>
      <c r="D62" s="72" t="s">
        <v>671</v>
      </c>
      <c r="E62" s="77" t="s">
        <v>244</v>
      </c>
      <c r="F62" s="77"/>
      <c r="G62" s="77" t="s">
        <v>244</v>
      </c>
      <c r="H62" s="77" t="s">
        <v>244</v>
      </c>
      <c r="I62" s="79">
        <v>0.02777</v>
      </c>
      <c r="J62" s="79">
        <v>0.02777</v>
      </c>
      <c r="K62" s="79">
        <v>0.02777</v>
      </c>
      <c r="L62" s="77"/>
      <c r="M62" s="77"/>
      <c r="N62" s="77"/>
      <c r="O62" s="77">
        <v>9.3</v>
      </c>
      <c r="P62" s="77">
        <v>4.13</v>
      </c>
      <c r="Q62" s="77"/>
      <c r="R62" s="77"/>
      <c r="S62" s="77"/>
      <c r="T62" s="77"/>
      <c r="U62" s="77" t="s">
        <v>244</v>
      </c>
      <c r="V62" s="77" t="s">
        <v>244</v>
      </c>
      <c r="W62" s="77"/>
      <c r="X62" s="80"/>
    </row>
    <row r="63" spans="1:24" ht="12.75">
      <c r="A63" s="75">
        <v>38</v>
      </c>
      <c r="B63" s="76" t="s">
        <v>110</v>
      </c>
      <c r="C63" s="77">
        <v>434</v>
      </c>
      <c r="D63" s="72" t="s">
        <v>671</v>
      </c>
      <c r="E63" s="77" t="s">
        <v>244</v>
      </c>
      <c r="F63" s="77"/>
      <c r="G63" s="77">
        <v>5</v>
      </c>
      <c r="H63" s="77">
        <v>15</v>
      </c>
      <c r="I63" s="79">
        <v>0.02777</v>
      </c>
      <c r="J63" s="79">
        <v>0.02777</v>
      </c>
      <c r="K63" s="79">
        <v>0.02777</v>
      </c>
      <c r="L63" s="77" t="s">
        <v>244</v>
      </c>
      <c r="M63" s="77" t="s">
        <v>244</v>
      </c>
      <c r="N63" s="77"/>
      <c r="O63" s="77">
        <v>9.3</v>
      </c>
      <c r="P63" s="77">
        <v>4.13</v>
      </c>
      <c r="Q63" s="77"/>
      <c r="R63" s="77"/>
      <c r="S63" s="77"/>
      <c r="T63" s="77"/>
      <c r="U63" s="77" t="s">
        <v>244</v>
      </c>
      <c r="V63" s="77" t="s">
        <v>244</v>
      </c>
      <c r="W63" s="77"/>
      <c r="X63" s="80"/>
    </row>
    <row r="64" spans="1:24" ht="12.75">
      <c r="A64" s="75">
        <v>39</v>
      </c>
      <c r="B64" s="76" t="s">
        <v>111</v>
      </c>
      <c r="C64" s="77">
        <v>420</v>
      </c>
      <c r="D64" s="72" t="s">
        <v>671</v>
      </c>
      <c r="E64" s="77" t="s">
        <v>244</v>
      </c>
      <c r="F64" s="77">
        <v>0.5</v>
      </c>
      <c r="G64" s="77" t="s">
        <v>244</v>
      </c>
      <c r="H64" s="77" t="s">
        <v>244</v>
      </c>
      <c r="I64" s="79">
        <v>0.02777</v>
      </c>
      <c r="J64" s="79">
        <v>0.02777</v>
      </c>
      <c r="K64" s="79">
        <v>0.02777</v>
      </c>
      <c r="L64" s="77" t="s">
        <v>244</v>
      </c>
      <c r="M64" s="77" t="s">
        <v>244</v>
      </c>
      <c r="N64" s="77"/>
      <c r="O64" s="77">
        <v>9</v>
      </c>
      <c r="P64" s="77">
        <v>4</v>
      </c>
      <c r="Q64" s="77"/>
      <c r="R64" s="77"/>
      <c r="S64" s="77"/>
      <c r="T64" s="77"/>
      <c r="U64" s="77" t="s">
        <v>244</v>
      </c>
      <c r="V64" s="77" t="s">
        <v>244</v>
      </c>
      <c r="W64" s="77"/>
      <c r="X64" s="80"/>
    </row>
    <row r="65" spans="1:24" ht="12.75">
      <c r="A65" s="75">
        <v>40</v>
      </c>
      <c r="B65" s="76" t="s">
        <v>112</v>
      </c>
      <c r="C65" s="77">
        <v>500</v>
      </c>
      <c r="D65" s="72" t="s">
        <v>671</v>
      </c>
      <c r="E65" s="77" t="s">
        <v>244</v>
      </c>
      <c r="F65" s="77"/>
      <c r="G65" s="77" t="s">
        <v>244</v>
      </c>
      <c r="H65" s="77" t="s">
        <v>244</v>
      </c>
      <c r="I65" s="79">
        <v>0.04</v>
      </c>
      <c r="J65" s="79">
        <v>0.02777</v>
      </c>
      <c r="K65" s="79">
        <v>0.02777</v>
      </c>
      <c r="L65" s="77" t="s">
        <v>244</v>
      </c>
      <c r="M65" s="77" t="s">
        <v>244</v>
      </c>
      <c r="N65" s="77"/>
      <c r="O65" s="77">
        <v>9.3</v>
      </c>
      <c r="P65" s="77">
        <v>4.13</v>
      </c>
      <c r="Q65" s="77"/>
      <c r="R65" s="77"/>
      <c r="S65" s="77"/>
      <c r="T65" s="77"/>
      <c r="U65" s="77" t="s">
        <v>244</v>
      </c>
      <c r="V65" s="77">
        <v>0.25</v>
      </c>
      <c r="W65" s="77"/>
      <c r="X65" s="80"/>
    </row>
    <row r="66" spans="1:24" ht="12.75">
      <c r="A66" s="75">
        <v>41</v>
      </c>
      <c r="B66" s="76" t="s">
        <v>113</v>
      </c>
      <c r="C66" s="77">
        <v>250</v>
      </c>
      <c r="D66" s="72" t="s">
        <v>671</v>
      </c>
      <c r="E66" s="77"/>
      <c r="F66" s="77"/>
      <c r="G66" s="77"/>
      <c r="H66" s="77"/>
      <c r="I66" s="79">
        <v>0.013888</v>
      </c>
      <c r="J66" s="79">
        <v>0.04</v>
      </c>
      <c r="K66" s="79">
        <v>0.013888</v>
      </c>
      <c r="L66" s="77"/>
      <c r="M66" s="77"/>
      <c r="N66" s="77"/>
      <c r="O66" s="77">
        <v>4.5</v>
      </c>
      <c r="P66" s="77">
        <v>2</v>
      </c>
      <c r="Q66" s="77"/>
      <c r="R66" s="77"/>
      <c r="S66" s="77"/>
      <c r="T66" s="77"/>
      <c r="U66" s="77">
        <v>0.125</v>
      </c>
      <c r="V66" s="77"/>
      <c r="W66" s="77"/>
      <c r="X66" s="80"/>
    </row>
    <row r="67" spans="1:24" ht="12.75">
      <c r="A67" s="75">
        <v>42</v>
      </c>
      <c r="B67" s="76" t="s">
        <v>114</v>
      </c>
      <c r="C67" s="77">
        <v>250</v>
      </c>
      <c r="D67" s="72" t="s">
        <v>671</v>
      </c>
      <c r="E67" s="77" t="s">
        <v>244</v>
      </c>
      <c r="F67" s="77"/>
      <c r="G67" s="77" t="s">
        <v>244</v>
      </c>
      <c r="H67" s="77" t="s">
        <v>244</v>
      </c>
      <c r="I67" s="79">
        <v>0.013888</v>
      </c>
      <c r="J67" s="79">
        <v>0.013888</v>
      </c>
      <c r="K67" s="79">
        <v>0.04</v>
      </c>
      <c r="L67" s="77"/>
      <c r="M67" s="77"/>
      <c r="N67" s="77"/>
      <c r="O67" s="77">
        <v>4.5</v>
      </c>
      <c r="P67" s="77">
        <v>2</v>
      </c>
      <c r="Q67" s="77"/>
      <c r="R67" s="77"/>
      <c r="S67" s="77"/>
      <c r="T67" s="77"/>
      <c r="U67" s="77">
        <v>0.125</v>
      </c>
      <c r="V67" s="77" t="s">
        <v>244</v>
      </c>
      <c r="W67" s="77"/>
      <c r="X67" s="80"/>
    </row>
    <row r="68" spans="1:24" ht="12.75">
      <c r="A68" s="75">
        <v>43</v>
      </c>
      <c r="B68" s="76" t="s">
        <v>117</v>
      </c>
      <c r="C68" s="77">
        <v>0</v>
      </c>
      <c r="D68" s="72" t="s">
        <v>671</v>
      </c>
      <c r="E68" s="77" t="s">
        <v>244</v>
      </c>
      <c r="F68" s="77">
        <v>-280</v>
      </c>
      <c r="G68" s="77">
        <v>-280</v>
      </c>
      <c r="H68" s="77">
        <v>-890</v>
      </c>
      <c r="I68" s="77">
        <v>-39.6</v>
      </c>
      <c r="J68" s="77">
        <v>-35.64</v>
      </c>
      <c r="K68" s="77">
        <v>-31.68</v>
      </c>
      <c r="L68" s="77">
        <v>-0.468</v>
      </c>
      <c r="M68" s="77">
        <v>-0.494</v>
      </c>
      <c r="N68" s="77"/>
      <c r="O68" s="77">
        <v>1662</v>
      </c>
      <c r="P68" s="77">
        <v>1544</v>
      </c>
      <c r="Q68" s="77"/>
      <c r="R68" s="77"/>
      <c r="S68" s="77"/>
      <c r="T68" s="77"/>
      <c r="U68" s="77"/>
      <c r="V68" s="77"/>
      <c r="W68" s="77"/>
      <c r="X68" s="80"/>
    </row>
    <row r="69" spans="1:24" ht="12.75">
      <c r="A69" s="75">
        <v>44</v>
      </c>
      <c r="B69" s="76" t="s">
        <v>118</v>
      </c>
      <c r="C69" s="77">
        <v>0</v>
      </c>
      <c r="D69" s="72" t="s">
        <v>671</v>
      </c>
      <c r="E69" s="77" t="s">
        <v>244</v>
      </c>
      <c r="F69" s="77">
        <v>-280</v>
      </c>
      <c r="G69" s="77">
        <v>-280</v>
      </c>
      <c r="H69" s="77">
        <v>-890</v>
      </c>
      <c r="I69" s="77">
        <v>-39.6</v>
      </c>
      <c r="J69" s="77">
        <v>-35.64</v>
      </c>
      <c r="K69" s="77">
        <v>-31.68</v>
      </c>
      <c r="L69" s="77">
        <v>-0.468</v>
      </c>
      <c r="M69" s="77">
        <v>-0.494</v>
      </c>
      <c r="N69" s="77">
        <v>-0.72</v>
      </c>
      <c r="O69" s="77">
        <v>1760</v>
      </c>
      <c r="P69" s="77">
        <v>1702</v>
      </c>
      <c r="Q69" s="77"/>
      <c r="R69" s="77"/>
      <c r="S69" s="77">
        <v>0.33</v>
      </c>
      <c r="T69" s="77"/>
      <c r="U69" s="77"/>
      <c r="V69" s="77"/>
      <c r="W69" s="77"/>
      <c r="X69" s="80"/>
    </row>
    <row r="70" spans="1:24" ht="12.75">
      <c r="A70" s="75">
        <v>45</v>
      </c>
      <c r="B70" s="76" t="s">
        <v>119</v>
      </c>
      <c r="C70" s="77">
        <v>0</v>
      </c>
      <c r="D70" s="72" t="s">
        <v>671</v>
      </c>
      <c r="E70" s="77" t="s">
        <v>244</v>
      </c>
      <c r="F70" s="77">
        <v>-84</v>
      </c>
      <c r="G70" s="77">
        <v>-75.2</v>
      </c>
      <c r="H70" s="77">
        <v>-106.4</v>
      </c>
      <c r="I70" s="77">
        <v>-4.824</v>
      </c>
      <c r="J70" s="77">
        <v>-4.3416</v>
      </c>
      <c r="K70" s="77">
        <v>-3.8592</v>
      </c>
      <c r="L70" s="77">
        <v>-0.08</v>
      </c>
      <c r="M70" s="77">
        <v>-0.165</v>
      </c>
      <c r="N70" s="77" t="s">
        <v>244</v>
      </c>
      <c r="O70" s="77">
        <v>233.3</v>
      </c>
      <c r="P70" s="77">
        <v>242</v>
      </c>
      <c r="Q70" s="77"/>
      <c r="R70" s="77"/>
      <c r="S70" s="77"/>
      <c r="T70" s="77"/>
      <c r="U70" s="77"/>
      <c r="V70" s="77"/>
      <c r="W70" s="77"/>
      <c r="X70" s="80"/>
    </row>
    <row r="71" spans="1:24" ht="12.75">
      <c r="A71" s="75">
        <v>46</v>
      </c>
      <c r="B71" s="76" t="s">
        <v>120</v>
      </c>
      <c r="C71" s="77">
        <v>0</v>
      </c>
      <c r="D71" s="72" t="s">
        <v>671</v>
      </c>
      <c r="E71" s="77" t="s">
        <v>244</v>
      </c>
      <c r="F71" s="77">
        <v>-84</v>
      </c>
      <c r="G71" s="77">
        <v>-75.2</v>
      </c>
      <c r="H71" s="77">
        <v>-106.4</v>
      </c>
      <c r="I71" s="77">
        <v>-4.824</v>
      </c>
      <c r="J71" s="77">
        <v>-4.3416</v>
      </c>
      <c r="K71" s="77">
        <v>-3.8592</v>
      </c>
      <c r="L71" s="77">
        <v>-0.08</v>
      </c>
      <c r="M71" s="77">
        <v>-0.165</v>
      </c>
      <c r="N71" s="77">
        <v>-0.18</v>
      </c>
      <c r="O71" s="77">
        <v>259.4</v>
      </c>
      <c r="P71" s="77">
        <v>276</v>
      </c>
      <c r="Q71" s="77"/>
      <c r="R71" s="77"/>
      <c r="S71" s="77">
        <v>0.074</v>
      </c>
      <c r="T71" s="77"/>
      <c r="U71" s="77"/>
      <c r="V71" s="77"/>
      <c r="W71" s="77"/>
      <c r="X71" s="80"/>
    </row>
    <row r="72" spans="1:24" ht="12.75">
      <c r="A72" s="75">
        <v>47</v>
      </c>
      <c r="B72" s="76" t="s">
        <v>121</v>
      </c>
      <c r="C72" s="77">
        <v>0</v>
      </c>
      <c r="D72" s="72" t="s">
        <v>671</v>
      </c>
      <c r="E72" s="77"/>
      <c r="F72" s="77"/>
      <c r="G72" s="77"/>
      <c r="H72" s="77"/>
      <c r="I72" s="77"/>
      <c r="J72" s="77"/>
      <c r="K72" s="77"/>
      <c r="L72" s="77">
        <v>-1</v>
      </c>
      <c r="M72" s="77" t="s">
        <v>244</v>
      </c>
      <c r="N72" s="77"/>
      <c r="O72" s="77">
        <v>1095</v>
      </c>
      <c r="P72" s="77"/>
      <c r="Q72" s="77"/>
      <c r="R72" s="77"/>
      <c r="S72" s="77"/>
      <c r="T72" s="77"/>
      <c r="U72" s="77"/>
      <c r="V72" s="77"/>
      <c r="W72" s="77"/>
      <c r="X72" s="80"/>
    </row>
    <row r="73" spans="1:24" ht="12.75">
      <c r="A73" s="75">
        <v>48</v>
      </c>
      <c r="B73" s="76" t="s">
        <v>122</v>
      </c>
      <c r="C73" s="77">
        <v>0</v>
      </c>
      <c r="D73" s="72" t="s">
        <v>671</v>
      </c>
      <c r="E73" s="77"/>
      <c r="F73" s="77"/>
      <c r="G73" s="77"/>
      <c r="H73" s="77"/>
      <c r="I73" s="77"/>
      <c r="J73" s="77"/>
      <c r="K73" s="77"/>
      <c r="L73" s="77"/>
      <c r="M73" s="77">
        <v>-1</v>
      </c>
      <c r="N73" s="77"/>
      <c r="O73" s="77">
        <v>1095</v>
      </c>
      <c r="P73" s="77"/>
      <c r="Q73" s="77"/>
      <c r="R73" s="77"/>
      <c r="S73" s="77"/>
      <c r="T73" s="77"/>
      <c r="U73" s="77"/>
      <c r="V73" s="77"/>
      <c r="W73" s="77"/>
      <c r="X73" s="80"/>
    </row>
    <row r="74" spans="1:24" ht="12.75">
      <c r="A74" s="75">
        <v>49</v>
      </c>
      <c r="B74" s="76" t="s">
        <v>123</v>
      </c>
      <c r="C74" s="77">
        <v>0</v>
      </c>
      <c r="D74" s="72" t="s">
        <v>671</v>
      </c>
      <c r="E74" s="77"/>
      <c r="F74" s="77"/>
      <c r="G74" s="77"/>
      <c r="H74" s="77"/>
      <c r="I74" s="77">
        <v>1</v>
      </c>
      <c r="J74" s="77">
        <v>1</v>
      </c>
      <c r="K74" s="77">
        <v>1</v>
      </c>
      <c r="L74" s="77"/>
      <c r="M74" s="77"/>
      <c r="N74" s="77"/>
      <c r="O74" s="77">
        <f>-4*365/72</f>
        <v>-20.27777777777778</v>
      </c>
      <c r="P74" s="77">
        <f>-4*365/72</f>
        <v>-20.27777777777778</v>
      </c>
      <c r="Q74" s="77"/>
      <c r="R74" s="77"/>
      <c r="S74" s="77"/>
      <c r="T74" s="77"/>
      <c r="U74" s="77"/>
      <c r="V74" s="77"/>
      <c r="W74" s="77"/>
      <c r="X74" s="80"/>
    </row>
    <row r="75" spans="1:24" ht="12.75">
      <c r="A75" s="75">
        <v>50</v>
      </c>
      <c r="B75" s="76" t="s">
        <v>124</v>
      </c>
      <c r="C75" s="77">
        <v>0</v>
      </c>
      <c r="D75" s="72" t="s">
        <v>672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>
        <f>-24/14.5/3</f>
        <v>-0.5517241379310345</v>
      </c>
      <c r="P75" s="77">
        <v>1</v>
      </c>
      <c r="Q75" s="77"/>
      <c r="R75" s="77"/>
      <c r="S75" s="77"/>
      <c r="T75" s="77"/>
      <c r="U75" s="77"/>
      <c r="V75" s="77"/>
      <c r="W75" s="77"/>
      <c r="X75" s="80"/>
    </row>
    <row r="76" spans="1:24" ht="12.75">
      <c r="A76" s="75">
        <v>51</v>
      </c>
      <c r="B76" s="76" t="s">
        <v>125</v>
      </c>
      <c r="C76" s="77">
        <v>0</v>
      </c>
      <c r="D76" s="72" t="s">
        <v>672</v>
      </c>
      <c r="E76" s="77" t="s">
        <v>244</v>
      </c>
      <c r="F76" s="77"/>
      <c r="G76" s="77" t="s">
        <v>244</v>
      </c>
      <c r="H76" s="77" t="s">
        <v>244</v>
      </c>
      <c r="I76" s="77" t="s">
        <v>244</v>
      </c>
      <c r="J76" s="77" t="s">
        <v>244</v>
      </c>
      <c r="K76" s="77"/>
      <c r="L76" s="77" t="s">
        <v>244</v>
      </c>
      <c r="M76" s="77" t="s">
        <v>244</v>
      </c>
      <c r="N76" s="77"/>
      <c r="O76" s="77">
        <f>-6/14.5-6/14.5/3</f>
        <v>-0.5517241379310345</v>
      </c>
      <c r="P76" s="77"/>
      <c r="Q76" s="77">
        <v>1</v>
      </c>
      <c r="R76" s="77"/>
      <c r="S76" s="77"/>
      <c r="T76" s="77"/>
      <c r="U76" s="77"/>
      <c r="V76" s="77"/>
      <c r="W76" s="77"/>
      <c r="X76" s="80"/>
    </row>
    <row r="77" spans="1:24" ht="12.75">
      <c r="A77" s="75">
        <v>52</v>
      </c>
      <c r="B77" s="76" t="s">
        <v>126</v>
      </c>
      <c r="C77" s="77">
        <v>0</v>
      </c>
      <c r="D77" s="72" t="s">
        <v>672</v>
      </c>
      <c r="E77" s="77"/>
      <c r="F77" s="77"/>
      <c r="G77" s="77"/>
      <c r="H77" s="77"/>
      <c r="I77" s="77"/>
      <c r="J77" s="77"/>
      <c r="K77" s="77"/>
      <c r="L77" s="77" t="s">
        <v>244</v>
      </c>
      <c r="M77" s="77" t="s">
        <v>244</v>
      </c>
      <c r="N77" s="77"/>
      <c r="O77" s="77">
        <f>-12/14.5/3</f>
        <v>-0.27586206896551724</v>
      </c>
      <c r="P77" s="77" t="s">
        <v>244</v>
      </c>
      <c r="Q77" s="77"/>
      <c r="R77" s="77">
        <v>1</v>
      </c>
      <c r="S77" s="77"/>
      <c r="T77" s="77"/>
      <c r="U77" s="77"/>
      <c r="V77" s="77"/>
      <c r="W77" s="77"/>
      <c r="X77" s="80"/>
    </row>
    <row r="78" spans="1:24" ht="12.75">
      <c r="A78" s="75">
        <v>53</v>
      </c>
      <c r="B78" s="76" t="s">
        <v>127</v>
      </c>
      <c r="C78" s="77">
        <v>0</v>
      </c>
      <c r="D78" s="72" t="s">
        <v>672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86">
        <f>-$G$5</f>
        <v>-8000</v>
      </c>
      <c r="P78" s="77"/>
      <c r="Q78" s="77"/>
      <c r="R78" s="77"/>
      <c r="S78" s="77">
        <v>1</v>
      </c>
      <c r="T78" s="77"/>
      <c r="U78" s="77"/>
      <c r="V78" s="77"/>
      <c r="W78" s="77"/>
      <c r="X78" s="80"/>
    </row>
    <row r="79" spans="1:24" ht="12.75">
      <c r="A79" s="75">
        <v>54</v>
      </c>
      <c r="B79" s="76" t="s">
        <v>128</v>
      </c>
      <c r="C79" s="77">
        <v>0</v>
      </c>
      <c r="D79" s="72" t="s">
        <v>672</v>
      </c>
      <c r="E79" s="77"/>
      <c r="F79" s="77"/>
      <c r="G79" s="77"/>
      <c r="H79" s="77"/>
      <c r="I79" s="77">
        <v>0.089256</v>
      </c>
      <c r="J79" s="77">
        <v>0.089256</v>
      </c>
      <c r="K79" s="77">
        <v>0.089256</v>
      </c>
      <c r="L79" s="77"/>
      <c r="M79" s="77"/>
      <c r="N79" s="77"/>
      <c r="O79" s="77"/>
      <c r="P79" s="77"/>
      <c r="Q79" s="77"/>
      <c r="R79" s="77"/>
      <c r="S79" s="77"/>
      <c r="T79" s="77">
        <v>-1</v>
      </c>
      <c r="U79" s="77"/>
      <c r="V79" s="77"/>
      <c r="W79" s="77"/>
      <c r="X79" s="80"/>
    </row>
    <row r="80" spans="1:24" ht="12.75">
      <c r="A80" s="75">
        <v>55</v>
      </c>
      <c r="B80" s="76" t="s">
        <v>129</v>
      </c>
      <c r="C80" s="77">
        <v>0</v>
      </c>
      <c r="D80" s="72" t="s">
        <v>672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>
        <v>-18.25</v>
      </c>
      <c r="P80" s="77">
        <v>-9.125</v>
      </c>
      <c r="Q80" s="77"/>
      <c r="R80" s="77"/>
      <c r="S80" s="77"/>
      <c r="T80" s="77"/>
      <c r="U80" s="77">
        <v>1</v>
      </c>
      <c r="V80" s="77">
        <v>1</v>
      </c>
      <c r="W80" s="77">
        <v>1</v>
      </c>
      <c r="X80" s="80"/>
    </row>
    <row r="81" spans="1:24" ht="12.75">
      <c r="A81" s="75">
        <v>56</v>
      </c>
      <c r="B81" s="76" t="s">
        <v>130</v>
      </c>
      <c r="C81" s="77">
        <v>0</v>
      </c>
      <c r="D81" s="72" t="s">
        <v>671</v>
      </c>
      <c r="E81" s="77"/>
      <c r="F81" s="77"/>
      <c r="G81" s="77"/>
      <c r="H81" s="77"/>
      <c r="I81" s="77">
        <v>-0.17857</v>
      </c>
      <c r="J81" s="77">
        <v>-0.17857</v>
      </c>
      <c r="K81" s="77">
        <v>-0.17857</v>
      </c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77"/>
      <c r="X81" s="80"/>
    </row>
    <row r="82" spans="1:24" ht="12.75">
      <c r="A82" s="75">
        <v>57</v>
      </c>
      <c r="B82" s="76" t="s">
        <v>131</v>
      </c>
      <c r="C82" s="77">
        <v>0</v>
      </c>
      <c r="D82" s="72" t="s">
        <v>671</v>
      </c>
      <c r="E82" s="77">
        <v>-1</v>
      </c>
      <c r="F82" s="77">
        <v>-3</v>
      </c>
      <c r="G82" s="77">
        <v>-3</v>
      </c>
      <c r="H82" s="77">
        <v>-8</v>
      </c>
      <c r="I82" s="77" t="s">
        <v>244</v>
      </c>
      <c r="J82" s="77" t="s">
        <v>244</v>
      </c>
      <c r="K82" s="77"/>
      <c r="L82" s="77" t="s">
        <v>244</v>
      </c>
      <c r="M82" s="77"/>
      <c r="N82" s="77"/>
      <c r="O82" s="77"/>
      <c r="P82" s="77"/>
      <c r="Q82" s="77"/>
      <c r="R82" s="77"/>
      <c r="S82" s="77"/>
      <c r="T82" s="77"/>
      <c r="U82" s="77" t="s">
        <v>244</v>
      </c>
      <c r="V82" s="77">
        <v>1</v>
      </c>
      <c r="W82" s="77"/>
      <c r="X82" s="80"/>
    </row>
    <row r="83" spans="1:24" ht="12.75">
      <c r="A83" s="75">
        <v>58</v>
      </c>
      <c r="B83" s="76" t="s">
        <v>115</v>
      </c>
      <c r="C83" s="77">
        <v>30</v>
      </c>
      <c r="D83" s="72" t="s">
        <v>116</v>
      </c>
      <c r="E83" s="77"/>
      <c r="F83" s="77"/>
      <c r="G83" s="77"/>
      <c r="H83" s="77"/>
      <c r="I83" s="79"/>
      <c r="J83" s="79"/>
      <c r="K83" s="79"/>
      <c r="L83" s="77"/>
      <c r="M83" s="77"/>
      <c r="N83" s="77"/>
      <c r="O83" s="77">
        <v>1</v>
      </c>
      <c r="P83" s="77"/>
      <c r="Q83" s="77"/>
      <c r="R83" s="77"/>
      <c r="S83" s="77"/>
      <c r="T83" s="77"/>
      <c r="U83" s="77"/>
      <c r="V83" s="77"/>
      <c r="W83" s="77"/>
      <c r="X83" s="80"/>
    </row>
    <row r="84" spans="1:24" ht="12.75">
      <c r="A84" s="75">
        <v>59</v>
      </c>
      <c r="B84" s="87" t="s">
        <v>132</v>
      </c>
      <c r="C84" s="81"/>
      <c r="D84" s="81" t="s">
        <v>116</v>
      </c>
      <c r="E84" s="81">
        <f aca="true" t="shared" si="1" ref="E84:W84">E56</f>
        <v>30</v>
      </c>
      <c r="F84" s="81">
        <f t="shared" si="1"/>
        <v>-3</v>
      </c>
      <c r="G84" s="81">
        <f t="shared" si="1"/>
        <v>-0.5</v>
      </c>
      <c r="H84" s="81">
        <f t="shared" si="1"/>
        <v>-19.7</v>
      </c>
      <c r="I84" s="80">
        <f t="shared" si="1"/>
        <v>-3.7199999999999998</v>
      </c>
      <c r="J84" s="81">
        <f t="shared" si="1"/>
        <v>-3.7199999999999998</v>
      </c>
      <c r="K84" s="81">
        <f t="shared" si="1"/>
        <v>-3.7199999999999998</v>
      </c>
      <c r="L84" s="81">
        <f t="shared" si="1"/>
        <v>-0.042</v>
      </c>
      <c r="M84" s="81">
        <f t="shared" si="1"/>
        <v>-0.04</v>
      </c>
      <c r="N84" s="81">
        <f t="shared" si="1"/>
        <v>-0.036</v>
      </c>
      <c r="O84" s="81">
        <f t="shared" si="1"/>
        <v>-94.353</v>
      </c>
      <c r="P84" s="81">
        <f t="shared" si="1"/>
        <v>0</v>
      </c>
      <c r="Q84" s="81">
        <f t="shared" si="1"/>
        <v>60</v>
      </c>
      <c r="R84" s="81">
        <f t="shared" si="1"/>
        <v>40</v>
      </c>
      <c r="S84" s="81">
        <f t="shared" si="1"/>
        <v>0.09</v>
      </c>
      <c r="T84" s="81">
        <f t="shared" si="1"/>
        <v>10</v>
      </c>
      <c r="U84" s="81">
        <f t="shared" si="1"/>
        <v>6</v>
      </c>
      <c r="V84" s="81">
        <f t="shared" si="1"/>
        <v>-0.5</v>
      </c>
      <c r="W84" s="81">
        <f t="shared" si="1"/>
        <v>-2</v>
      </c>
      <c r="X84" s="81">
        <v>-1</v>
      </c>
    </row>
    <row r="85" spans="1:24" ht="12">
      <c r="A85" s="60">
        <v>29</v>
      </c>
      <c r="B85" s="56" t="s">
        <v>77</v>
      </c>
      <c r="C85" s="57"/>
      <c r="D85" s="57" t="s">
        <v>677</v>
      </c>
      <c r="E85" s="57"/>
      <c r="F85" s="57"/>
      <c r="G85" s="57"/>
      <c r="H85" s="57"/>
      <c r="I85" s="63">
        <f>$C$5</f>
        <v>2</v>
      </c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1:24" ht="12">
      <c r="A86" s="61">
        <v>30</v>
      </c>
      <c r="B86" s="27" t="s">
        <v>79</v>
      </c>
      <c r="C86" s="29"/>
      <c r="D86" s="29" t="s">
        <v>677</v>
      </c>
      <c r="E86" s="29"/>
      <c r="F86" s="29"/>
      <c r="G86" s="29"/>
      <c r="H86" s="29"/>
      <c r="I86" s="29"/>
      <c r="J86" s="63">
        <f>$C$5</f>
        <v>2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12">
      <c r="A87" s="62">
        <v>31</v>
      </c>
      <c r="B87" s="58" t="s">
        <v>80</v>
      </c>
      <c r="C87" s="59"/>
      <c r="D87" s="59" t="s">
        <v>677</v>
      </c>
      <c r="E87" s="59"/>
      <c r="F87" s="59"/>
      <c r="G87" s="59"/>
      <c r="H87" s="59"/>
      <c r="I87" s="59"/>
      <c r="J87" s="59"/>
      <c r="K87" s="63">
        <f>$C$5</f>
        <v>2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11" s="16" customFormat="1" ht="12">
      <c r="A88" s="21"/>
      <c r="B88" s="31"/>
      <c r="D88" s="32"/>
      <c r="H88" s="32"/>
      <c r="I88" s="32"/>
      <c r="J88" s="32"/>
      <c r="K88" s="32"/>
    </row>
    <row r="89" spans="1:11" s="16" customFormat="1" ht="12">
      <c r="A89" s="21"/>
      <c r="B89" s="31"/>
      <c r="D89" s="32"/>
      <c r="H89" s="32"/>
      <c r="I89" s="32"/>
      <c r="J89" s="32"/>
      <c r="K89" s="32"/>
    </row>
    <row r="90" spans="1:11" s="16" customFormat="1" ht="12">
      <c r="A90" s="21"/>
      <c r="B90" s="31"/>
      <c r="D90" s="32"/>
      <c r="H90" s="32"/>
      <c r="J90" s="32"/>
      <c r="K90" s="32"/>
    </row>
    <row r="91" spans="1:7" ht="12">
      <c r="A91" s="21"/>
      <c r="B91" s="35"/>
      <c r="E91" s="34"/>
      <c r="F91" s="34"/>
      <c r="G91" s="34"/>
    </row>
    <row r="92" spans="1:8" s="36" customFormat="1" ht="16.5" customHeight="1">
      <c r="A92" s="102" t="s">
        <v>0</v>
      </c>
      <c r="B92" s="14"/>
      <c r="C92" s="14" t="s">
        <v>678</v>
      </c>
      <c r="D92" s="14"/>
      <c r="E92" s="14"/>
      <c r="F92" s="14"/>
      <c r="G92" s="14"/>
      <c r="H92" s="14"/>
    </row>
    <row r="93" spans="1:13" ht="12">
      <c r="A93" s="89"/>
      <c r="B93" s="90"/>
      <c r="C93" s="90">
        <v>0</v>
      </c>
      <c r="D93" s="90"/>
      <c r="E93" s="90">
        <v>41</v>
      </c>
      <c r="F93" s="90">
        <v>42</v>
      </c>
      <c r="G93" s="90">
        <v>43</v>
      </c>
      <c r="H93" s="90">
        <v>44</v>
      </c>
      <c r="M93" s="37"/>
    </row>
    <row r="94" spans="1:8" s="40" customFormat="1" ht="53.25" customHeight="1">
      <c r="A94" s="91"/>
      <c r="B94" s="92" t="s">
        <v>134</v>
      </c>
      <c r="C94" s="93" t="s">
        <v>1</v>
      </c>
      <c r="D94" s="93" t="s">
        <v>2</v>
      </c>
      <c r="E94" s="91" t="s">
        <v>133</v>
      </c>
      <c r="F94" s="74" t="s">
        <v>135</v>
      </c>
      <c r="G94" s="74" t="s">
        <v>136</v>
      </c>
      <c r="H94" s="74" t="s">
        <v>137</v>
      </c>
    </row>
    <row r="95" spans="1:8" ht="12">
      <c r="A95" s="89">
        <v>0</v>
      </c>
      <c r="B95" s="90" t="s">
        <v>3</v>
      </c>
      <c r="C95" s="94"/>
      <c r="D95" s="94"/>
      <c r="E95" s="95">
        <f>$C$7</f>
        <v>25</v>
      </c>
      <c r="F95" s="95">
        <f>$C$7</f>
        <v>25</v>
      </c>
      <c r="G95" s="95">
        <f>$C$7</f>
        <v>25</v>
      </c>
      <c r="H95" s="90"/>
    </row>
    <row r="96" spans="1:8" ht="12">
      <c r="A96" s="89">
        <v>60</v>
      </c>
      <c r="B96" s="90" t="s">
        <v>4</v>
      </c>
      <c r="C96" s="94">
        <f>8*2*30*0.7</f>
        <v>336</v>
      </c>
      <c r="D96" s="94" t="s">
        <v>5</v>
      </c>
      <c r="E96" s="95">
        <f>$C$6</f>
        <v>2.5</v>
      </c>
      <c r="F96" s="94"/>
      <c r="G96" s="94"/>
      <c r="H96" s="90"/>
    </row>
    <row r="97" spans="1:8" ht="12">
      <c r="A97" s="89">
        <v>61</v>
      </c>
      <c r="B97" s="90" t="s">
        <v>6</v>
      </c>
      <c r="C97" s="94">
        <f>8*2*30*0.7</f>
        <v>336</v>
      </c>
      <c r="D97" s="94" t="s">
        <v>5</v>
      </c>
      <c r="E97" s="90"/>
      <c r="F97" s="95">
        <f>$C$6</f>
        <v>2.5</v>
      </c>
      <c r="G97" s="90"/>
      <c r="H97" s="90"/>
    </row>
    <row r="98" spans="1:8" ht="12">
      <c r="A98" s="89">
        <v>62</v>
      </c>
      <c r="B98" s="90" t="s">
        <v>7</v>
      </c>
      <c r="C98" s="94">
        <f>8*2*30*0.7</f>
        <v>336</v>
      </c>
      <c r="D98" s="94" t="s">
        <v>5</v>
      </c>
      <c r="E98" s="94"/>
      <c r="F98" s="94"/>
      <c r="G98" s="95">
        <f>$C$6</f>
        <v>2.5</v>
      </c>
      <c r="H98" s="90"/>
    </row>
    <row r="99" spans="1:8" ht="12">
      <c r="A99" s="96">
        <v>63</v>
      </c>
      <c r="B99" s="97" t="s">
        <v>138</v>
      </c>
      <c r="C99" s="94"/>
      <c r="D99" s="94" t="s">
        <v>139</v>
      </c>
      <c r="E99" s="94">
        <f>E95</f>
        <v>25</v>
      </c>
      <c r="F99" s="94">
        <f>F95</f>
        <v>25</v>
      </c>
      <c r="G99" s="94">
        <f>G95</f>
        <v>25</v>
      </c>
      <c r="H99" s="90">
        <v>-1</v>
      </c>
    </row>
    <row r="100" spans="1:8" ht="12">
      <c r="A100" s="41">
        <v>64</v>
      </c>
      <c r="B100" s="27" t="s">
        <v>140</v>
      </c>
      <c r="C100" s="28"/>
      <c r="D100" s="28" t="s">
        <v>141</v>
      </c>
      <c r="E100" s="30">
        <v>1</v>
      </c>
      <c r="F100" s="30"/>
      <c r="G100" s="30"/>
      <c r="H100" s="30"/>
    </row>
    <row r="101" spans="1:8" ht="12">
      <c r="A101" s="41">
        <v>65</v>
      </c>
      <c r="B101" s="27" t="s">
        <v>142</v>
      </c>
      <c r="C101" s="28"/>
      <c r="D101" s="28" t="s">
        <v>141</v>
      </c>
      <c r="E101" s="30"/>
      <c r="F101" s="30">
        <v>1</v>
      </c>
      <c r="G101" s="30"/>
      <c r="H101" s="30"/>
    </row>
    <row r="102" spans="1:8" ht="12">
      <c r="A102" s="41">
        <v>66</v>
      </c>
      <c r="B102" s="27" t="s">
        <v>143</v>
      </c>
      <c r="C102" s="28"/>
      <c r="D102" s="28" t="s">
        <v>141</v>
      </c>
      <c r="E102" s="30"/>
      <c r="F102" s="30"/>
      <c r="G102" s="30">
        <v>1</v>
      </c>
      <c r="H102" s="30"/>
    </row>
    <row r="103" spans="1:8" ht="12">
      <c r="A103" s="41">
        <v>67</v>
      </c>
      <c r="B103" s="27" t="s">
        <v>144</v>
      </c>
      <c r="C103" s="28"/>
      <c r="D103" s="28" t="s">
        <v>78</v>
      </c>
      <c r="E103" s="64">
        <f>-$C$8</f>
        <v>-11.2</v>
      </c>
      <c r="F103" s="30"/>
      <c r="G103" s="30"/>
      <c r="H103" s="30"/>
    </row>
    <row r="104" spans="1:8" ht="12">
      <c r="A104" s="41">
        <v>68</v>
      </c>
      <c r="B104" s="27" t="s">
        <v>145</v>
      </c>
      <c r="C104" s="28"/>
      <c r="D104" s="28" t="s">
        <v>78</v>
      </c>
      <c r="E104" s="30"/>
      <c r="F104" s="64">
        <f>-$C$8</f>
        <v>-11.2</v>
      </c>
      <c r="G104" s="30"/>
      <c r="H104" s="30"/>
    </row>
    <row r="105" spans="1:8" ht="12">
      <c r="A105" s="41">
        <v>69</v>
      </c>
      <c r="B105" s="27" t="s">
        <v>146</v>
      </c>
      <c r="C105" s="28"/>
      <c r="D105" s="28" t="s">
        <v>78</v>
      </c>
      <c r="E105" s="30"/>
      <c r="F105" s="30"/>
      <c r="G105" s="64">
        <f>-$C$8</f>
        <v>-11.2</v>
      </c>
      <c r="H105" s="30"/>
    </row>
    <row r="106" spans="1:4" s="16" customFormat="1" ht="12">
      <c r="A106" s="42"/>
      <c r="B106" s="33"/>
      <c r="C106" s="32"/>
      <c r="D106" s="32"/>
    </row>
    <row r="107" spans="8:15" ht="12">
      <c r="H107" s="43"/>
      <c r="I107" s="43"/>
      <c r="J107" s="43"/>
      <c r="K107" s="43"/>
      <c r="O107" s="33"/>
    </row>
    <row r="108" spans="2:10" ht="12">
      <c r="B108" s="35"/>
      <c r="J108" s="43"/>
    </row>
    <row r="109" spans="1:26" s="36" customFormat="1" ht="16.5" customHeight="1">
      <c r="A109" s="103" t="s">
        <v>0</v>
      </c>
      <c r="B109" s="44"/>
      <c r="C109" s="44" t="s">
        <v>419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">
      <c r="A110" s="44"/>
      <c r="B110" s="26"/>
      <c r="C110" s="26">
        <v>0</v>
      </c>
      <c r="D110" s="26"/>
      <c r="E110" s="26">
        <v>45</v>
      </c>
      <c r="F110" s="26">
        <v>46</v>
      </c>
      <c r="G110" s="26">
        <v>47</v>
      </c>
      <c r="H110" s="26">
        <v>48</v>
      </c>
      <c r="I110" s="26">
        <v>49</v>
      </c>
      <c r="J110" s="26">
        <v>50</v>
      </c>
      <c r="K110" s="26">
        <v>51</v>
      </c>
      <c r="L110" s="26">
        <v>52</v>
      </c>
      <c r="M110" s="26">
        <v>53</v>
      </c>
      <c r="N110" s="26">
        <v>54</v>
      </c>
      <c r="O110" s="26">
        <v>55</v>
      </c>
      <c r="P110" s="26">
        <v>56</v>
      </c>
      <c r="Q110" s="26">
        <v>57</v>
      </c>
      <c r="R110" s="26">
        <v>58</v>
      </c>
      <c r="S110" s="26">
        <v>59</v>
      </c>
      <c r="T110" s="26">
        <v>60</v>
      </c>
      <c r="U110" s="26">
        <v>61</v>
      </c>
      <c r="V110" s="26">
        <v>62</v>
      </c>
      <c r="W110" s="26">
        <v>63</v>
      </c>
      <c r="X110" s="26">
        <v>64</v>
      </c>
      <c r="Y110" s="26">
        <v>65</v>
      </c>
      <c r="Z110" s="26">
        <v>66</v>
      </c>
    </row>
    <row r="111" spans="1:26" s="40" customFormat="1" ht="98.25" customHeight="1">
      <c r="A111" s="45"/>
      <c r="B111" s="46" t="s">
        <v>147</v>
      </c>
      <c r="C111" s="46" t="s">
        <v>1</v>
      </c>
      <c r="D111" s="46" t="s">
        <v>2</v>
      </c>
      <c r="E111" s="45" t="s">
        <v>148</v>
      </c>
      <c r="F111" s="46" t="s">
        <v>149</v>
      </c>
      <c r="G111" s="46" t="s">
        <v>150</v>
      </c>
      <c r="H111" s="46" t="s">
        <v>151</v>
      </c>
      <c r="I111" s="46" t="s">
        <v>152</v>
      </c>
      <c r="J111" s="46" t="s">
        <v>153</v>
      </c>
      <c r="K111" s="46" t="s">
        <v>154</v>
      </c>
      <c r="L111" s="46" t="s">
        <v>155</v>
      </c>
      <c r="M111" s="46" t="s">
        <v>156</v>
      </c>
      <c r="N111" s="46" t="s">
        <v>157</v>
      </c>
      <c r="O111" s="46" t="s">
        <v>158</v>
      </c>
      <c r="P111" s="46" t="s">
        <v>159</v>
      </c>
      <c r="Q111" s="46" t="s">
        <v>160</v>
      </c>
      <c r="R111" s="46" t="s">
        <v>161</v>
      </c>
      <c r="S111" s="46" t="s">
        <v>162</v>
      </c>
      <c r="T111" s="46" t="s">
        <v>163</v>
      </c>
      <c r="U111" s="46" t="s">
        <v>164</v>
      </c>
      <c r="V111" s="46" t="s">
        <v>165</v>
      </c>
      <c r="W111" s="46" t="s">
        <v>166</v>
      </c>
      <c r="X111" s="46" t="s">
        <v>167</v>
      </c>
      <c r="Y111" s="46" t="s">
        <v>168</v>
      </c>
      <c r="Z111" s="46" t="s">
        <v>169</v>
      </c>
    </row>
    <row r="112" spans="1:26" ht="12">
      <c r="A112" s="44">
        <v>0</v>
      </c>
      <c r="B112" s="26" t="s">
        <v>3</v>
      </c>
      <c r="C112" s="26"/>
      <c r="D112" s="26"/>
      <c r="E112" s="26">
        <f>IF(J9="",54.961,J9)</f>
        <v>54.961</v>
      </c>
      <c r="F112" s="26"/>
      <c r="G112" s="26">
        <f>IF(J11="",51.951,J11)</f>
        <v>51.951</v>
      </c>
      <c r="H112" s="66">
        <f>-(11.049+$C$7+5.3)</f>
        <v>-41.349</v>
      </c>
      <c r="I112" s="66">
        <f>-(11.049+$C$7+5.3)</f>
        <v>-41.349</v>
      </c>
      <c r="J112" s="66">
        <f>-(11.049+$C$7+5.3)</f>
        <v>-41.349</v>
      </c>
      <c r="K112" s="26">
        <f>I112+M112</f>
        <v>5.062000000000005</v>
      </c>
      <c r="L112" s="26">
        <v>46.411</v>
      </c>
      <c r="M112" s="26">
        <v>46.411</v>
      </c>
      <c r="N112" s="26">
        <v>46.411</v>
      </c>
      <c r="O112" s="26">
        <v>273.4</v>
      </c>
      <c r="P112" s="26">
        <v>150.2</v>
      </c>
      <c r="Q112" s="26">
        <v>150.2</v>
      </c>
      <c r="R112" s="26">
        <v>-12</v>
      </c>
      <c r="S112" s="26">
        <v>-5</v>
      </c>
      <c r="T112" s="26">
        <f>$C$12</f>
        <v>13</v>
      </c>
      <c r="U112" s="26">
        <v>43</v>
      </c>
      <c r="V112" s="26">
        <v>7</v>
      </c>
      <c r="W112" s="66">
        <f>$C$11</f>
        <v>3.4</v>
      </c>
      <c r="X112" s="66">
        <f>$C$11</f>
        <v>3.4</v>
      </c>
      <c r="Y112" s="66">
        <f>$C$11</f>
        <v>3.4</v>
      </c>
      <c r="Z112" s="26"/>
    </row>
    <row r="113" spans="1:26" ht="12">
      <c r="A113" s="44">
        <v>70</v>
      </c>
      <c r="B113" s="26" t="s">
        <v>170</v>
      </c>
      <c r="C113" s="26">
        <v>14</v>
      </c>
      <c r="D113" s="26"/>
      <c r="E113" s="26">
        <v>1</v>
      </c>
      <c r="F113" s="26"/>
      <c r="G113" s="26">
        <v>1</v>
      </c>
      <c r="H113" s="26">
        <v>1</v>
      </c>
      <c r="I113" s="26">
        <v>1</v>
      </c>
      <c r="J113" s="26">
        <v>1</v>
      </c>
      <c r="K113" s="26">
        <v>1</v>
      </c>
      <c r="L113" s="26">
        <v>1</v>
      </c>
      <c r="M113" s="26"/>
      <c r="N113" s="26"/>
      <c r="O113" s="26"/>
      <c r="P113" s="26">
        <v>1</v>
      </c>
      <c r="Q113" s="26"/>
      <c r="R113" s="26">
        <v>-1</v>
      </c>
      <c r="S113" s="26"/>
      <c r="T113" s="26"/>
      <c r="U113" s="26"/>
      <c r="V113" s="26"/>
      <c r="W113" s="26"/>
      <c r="X113" s="26"/>
      <c r="Y113" s="26"/>
      <c r="Z113" s="26"/>
    </row>
    <row r="114" spans="1:26" ht="12">
      <c r="A114" s="44">
        <v>71</v>
      </c>
      <c r="B114" s="26" t="s">
        <v>171</v>
      </c>
      <c r="C114" s="26">
        <v>14</v>
      </c>
      <c r="D114" s="26"/>
      <c r="E114" s="26">
        <v>1</v>
      </c>
      <c r="F114" s="26"/>
      <c r="G114" s="26"/>
      <c r="H114" s="26"/>
      <c r="I114" s="26"/>
      <c r="J114" s="26"/>
      <c r="K114" s="26">
        <v>1</v>
      </c>
      <c r="L114" s="26">
        <v>1</v>
      </c>
      <c r="M114" s="26">
        <v>1</v>
      </c>
      <c r="N114" s="26"/>
      <c r="O114" s="26"/>
      <c r="P114" s="26"/>
      <c r="Q114" s="26"/>
      <c r="R114" s="26">
        <v>-1</v>
      </c>
      <c r="S114" s="26"/>
      <c r="T114" s="26"/>
      <c r="U114" s="26"/>
      <c r="V114" s="26"/>
      <c r="W114" s="26"/>
      <c r="X114" s="26"/>
      <c r="Y114" s="26"/>
      <c r="Z114" s="26"/>
    </row>
    <row r="115" spans="1:26" ht="12">
      <c r="A115" s="44">
        <v>72</v>
      </c>
      <c r="B115" s="26" t="s">
        <v>172</v>
      </c>
      <c r="C115" s="26">
        <v>14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v>1</v>
      </c>
      <c r="P115" s="26"/>
      <c r="Q115" s="26">
        <v>1</v>
      </c>
      <c r="R115" s="26"/>
      <c r="S115" s="26">
        <v>-1</v>
      </c>
      <c r="T115" s="26"/>
      <c r="U115" s="26"/>
      <c r="V115" s="26"/>
      <c r="W115" s="26"/>
      <c r="X115" s="26"/>
      <c r="Y115" s="26"/>
      <c r="Z115" s="26"/>
    </row>
    <row r="116" spans="1:26" ht="12">
      <c r="A116" s="44">
        <v>73</v>
      </c>
      <c r="B116" s="26" t="s">
        <v>173</v>
      </c>
      <c r="C116" s="26">
        <v>14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>
        <v>1</v>
      </c>
      <c r="O116" s="26">
        <v>1</v>
      </c>
      <c r="P116" s="26"/>
      <c r="Q116" s="26"/>
      <c r="R116" s="26"/>
      <c r="S116" s="26">
        <v>-1</v>
      </c>
      <c r="T116" s="26"/>
      <c r="U116" s="26"/>
      <c r="V116" s="26"/>
      <c r="W116" s="26"/>
      <c r="X116" s="26"/>
      <c r="Y116" s="26"/>
      <c r="Z116" s="26"/>
    </row>
    <row r="117" spans="1:26" ht="12">
      <c r="A117" s="44">
        <v>74</v>
      </c>
      <c r="B117" s="26" t="s">
        <v>174</v>
      </c>
      <c r="C117" s="26">
        <v>64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>
        <v>1</v>
      </c>
      <c r="S117" s="26"/>
      <c r="T117" s="26"/>
      <c r="U117" s="26"/>
      <c r="V117" s="26"/>
      <c r="W117" s="26"/>
      <c r="X117" s="26"/>
      <c r="Y117" s="26"/>
      <c r="Z117" s="26"/>
    </row>
    <row r="118" spans="1:26" ht="12">
      <c r="A118" s="44">
        <v>75</v>
      </c>
      <c r="B118" s="26" t="s">
        <v>175</v>
      </c>
      <c r="C118" s="26">
        <v>20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>
        <v>1</v>
      </c>
      <c r="T118" s="26"/>
      <c r="U118" s="26"/>
      <c r="V118" s="26"/>
      <c r="W118" s="26"/>
      <c r="X118" s="26"/>
      <c r="Y118" s="26"/>
      <c r="Z118" s="26"/>
    </row>
    <row r="119" spans="1:26" ht="12">
      <c r="A119" s="44">
        <v>76</v>
      </c>
      <c r="B119" s="26" t="s">
        <v>163</v>
      </c>
      <c r="C119" s="26"/>
      <c r="D119" s="26"/>
      <c r="E119" s="26"/>
      <c r="F119" s="26"/>
      <c r="G119" s="26"/>
      <c r="H119" s="26">
        <v>-1</v>
      </c>
      <c r="I119" s="26">
        <v>-1</v>
      </c>
      <c r="J119" s="26">
        <v>-1</v>
      </c>
      <c r="K119" s="26">
        <v>-1</v>
      </c>
      <c r="L119" s="26"/>
      <c r="M119" s="26"/>
      <c r="N119" s="26"/>
      <c r="O119" s="26"/>
      <c r="P119" s="26"/>
      <c r="Q119" s="26"/>
      <c r="R119" s="26"/>
      <c r="S119" s="26"/>
      <c r="T119" s="26">
        <v>1</v>
      </c>
      <c r="U119" s="26"/>
      <c r="V119" s="26"/>
      <c r="W119" s="26"/>
      <c r="X119" s="26"/>
      <c r="Y119" s="26"/>
      <c r="Z119" s="26"/>
    </row>
    <row r="120" spans="1:26" ht="12">
      <c r="A120" s="44">
        <v>77</v>
      </c>
      <c r="B120" s="26" t="s">
        <v>176</v>
      </c>
      <c r="C120" s="26"/>
      <c r="D120" s="26"/>
      <c r="E120" s="26"/>
      <c r="F120" s="26"/>
      <c r="G120" s="26"/>
      <c r="H120" s="26">
        <v>-1</v>
      </c>
      <c r="I120" s="26">
        <v>-1</v>
      </c>
      <c r="J120" s="26">
        <v>-1</v>
      </c>
      <c r="K120" s="26">
        <v>-1</v>
      </c>
      <c r="L120" s="26">
        <v>-1</v>
      </c>
      <c r="M120" s="26"/>
      <c r="N120" s="26"/>
      <c r="O120" s="26"/>
      <c r="P120" s="26">
        <v>-1</v>
      </c>
      <c r="Q120" s="26"/>
      <c r="R120" s="26"/>
      <c r="S120" s="26"/>
      <c r="T120" s="26"/>
      <c r="U120" s="26">
        <v>1</v>
      </c>
      <c r="V120" s="26"/>
      <c r="W120" s="26"/>
      <c r="X120" s="26"/>
      <c r="Y120" s="26"/>
      <c r="Z120" s="26"/>
    </row>
    <row r="121" spans="1:26" ht="12">
      <c r="A121" s="44">
        <v>78</v>
      </c>
      <c r="B121" s="26" t="s">
        <v>165</v>
      </c>
      <c r="C121" s="26"/>
      <c r="D121" s="26"/>
      <c r="E121" s="26"/>
      <c r="F121" s="26"/>
      <c r="G121" s="26"/>
      <c r="H121" s="26"/>
      <c r="I121" s="26"/>
      <c r="J121" s="26"/>
      <c r="K121" s="26">
        <v>-1</v>
      </c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>
        <v>1</v>
      </c>
      <c r="W121" s="26"/>
      <c r="X121" s="26"/>
      <c r="Y121" s="26"/>
      <c r="Z121" s="26"/>
    </row>
    <row r="122" spans="1:26" ht="12">
      <c r="A122" s="44">
        <v>79</v>
      </c>
      <c r="B122" s="26" t="s">
        <v>177</v>
      </c>
      <c r="C122" s="26"/>
      <c r="D122" s="26"/>
      <c r="E122" s="26">
        <v>0.35</v>
      </c>
      <c r="F122" s="26"/>
      <c r="G122" s="26"/>
      <c r="H122" s="26">
        <v>-0.65</v>
      </c>
      <c r="I122" s="26">
        <v>-0.65</v>
      </c>
      <c r="J122" s="26">
        <v>-0.65</v>
      </c>
      <c r="K122" s="26">
        <v>-0.65</v>
      </c>
      <c r="L122" s="26">
        <v>-0.65</v>
      </c>
      <c r="M122" s="26"/>
      <c r="N122" s="26"/>
      <c r="O122" s="26"/>
      <c r="P122" s="26">
        <v>-0.65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">
      <c r="A123" s="44">
        <v>80</v>
      </c>
      <c r="B123" s="26" t="s">
        <v>178</v>
      </c>
      <c r="C123" s="26">
        <v>10000</v>
      </c>
      <c r="D123" s="26"/>
      <c r="E123" s="26">
        <v>-0.5</v>
      </c>
      <c r="F123" s="26"/>
      <c r="G123" s="26">
        <v>-0.5</v>
      </c>
      <c r="H123" s="26">
        <v>0.5</v>
      </c>
      <c r="I123" s="26">
        <v>0.5</v>
      </c>
      <c r="J123" s="26">
        <v>0.5</v>
      </c>
      <c r="K123" s="26">
        <v>0.5</v>
      </c>
      <c r="L123" s="26">
        <v>0.5</v>
      </c>
      <c r="M123" s="26"/>
      <c r="N123" s="26"/>
      <c r="O123" s="26"/>
      <c r="P123" s="26">
        <v>0.5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">
      <c r="A124" s="44">
        <v>81</v>
      </c>
      <c r="B124" s="26" t="s">
        <v>179</v>
      </c>
      <c r="C124" s="26">
        <v>648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3"/>
      <c r="P124" s="23"/>
      <c r="Q124" s="23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">
      <c r="A125" s="44">
        <v>82</v>
      </c>
      <c r="B125" s="26" t="s">
        <v>180</v>
      </c>
      <c r="C125" s="26">
        <v>648</v>
      </c>
      <c r="D125" s="26"/>
      <c r="E125" s="26"/>
      <c r="F125" s="26"/>
      <c r="G125" s="26"/>
      <c r="H125" s="26"/>
      <c r="I125" s="26"/>
      <c r="J125" s="26"/>
      <c r="K125" s="26">
        <v>0.2</v>
      </c>
      <c r="L125" s="26">
        <v>0.2</v>
      </c>
      <c r="M125" s="26">
        <v>0.2</v>
      </c>
      <c r="N125" s="26">
        <v>0.2</v>
      </c>
      <c r="O125" s="23">
        <v>18</v>
      </c>
      <c r="P125" s="23"/>
      <c r="Q125" s="23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">
      <c r="A126" s="44">
        <v>83</v>
      </c>
      <c r="B126" s="26" t="s">
        <v>181</v>
      </c>
      <c r="C126" s="26">
        <v>648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3">
        <v>20.3</v>
      </c>
      <c r="P126" s="23"/>
      <c r="Q126" s="23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">
      <c r="A127" s="44">
        <v>84</v>
      </c>
      <c r="B127" s="26" t="s">
        <v>182</v>
      </c>
      <c r="C127" s="26">
        <v>648</v>
      </c>
      <c r="D127" s="26"/>
      <c r="E127" s="26">
        <v>0.4</v>
      </c>
      <c r="F127" s="26">
        <v>0.4</v>
      </c>
      <c r="G127" s="26">
        <v>0.4</v>
      </c>
      <c r="H127" s="26">
        <v>0.4</v>
      </c>
      <c r="I127" s="26">
        <v>0.4</v>
      </c>
      <c r="J127" s="26">
        <v>0.4</v>
      </c>
      <c r="K127" s="26">
        <v>0.4</v>
      </c>
      <c r="L127" s="26"/>
      <c r="M127" s="26"/>
      <c r="N127" s="26"/>
      <c r="O127" s="23">
        <v>10</v>
      </c>
      <c r="P127" s="23"/>
      <c r="Q127" s="23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">
      <c r="A128" s="44">
        <v>85</v>
      </c>
      <c r="B128" s="26" t="s">
        <v>183</v>
      </c>
      <c r="C128" s="26">
        <v>648</v>
      </c>
      <c r="D128" s="26"/>
      <c r="E128" s="26">
        <v>2.15</v>
      </c>
      <c r="F128" s="26">
        <v>2.15</v>
      </c>
      <c r="G128" s="26">
        <v>2.1375</v>
      </c>
      <c r="H128" s="26">
        <v>2.15</v>
      </c>
      <c r="I128" s="26">
        <v>2.1375</v>
      </c>
      <c r="J128" s="26">
        <v>2.1375</v>
      </c>
      <c r="K128" s="26">
        <v>2.1375</v>
      </c>
      <c r="L128" s="26"/>
      <c r="M128" s="26"/>
      <c r="N128" s="26"/>
      <c r="O128" s="23">
        <v>29</v>
      </c>
      <c r="P128" s="23">
        <v>79</v>
      </c>
      <c r="Q128" s="23">
        <v>79</v>
      </c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">
      <c r="A129" s="44">
        <v>86</v>
      </c>
      <c r="B129" s="26" t="s">
        <v>184</v>
      </c>
      <c r="C129" s="26">
        <v>648</v>
      </c>
      <c r="D129" s="26"/>
      <c r="E129" s="26">
        <v>2.55</v>
      </c>
      <c r="F129" s="26">
        <v>2.55</v>
      </c>
      <c r="G129" s="26">
        <v>1.425</v>
      </c>
      <c r="H129" s="26">
        <v>2.55</v>
      </c>
      <c r="I129" s="26">
        <v>1.425</v>
      </c>
      <c r="J129" s="26">
        <v>1.425</v>
      </c>
      <c r="K129" s="26">
        <v>2.276851851851852</v>
      </c>
      <c r="L129" s="26">
        <v>0.8518518518518519</v>
      </c>
      <c r="M129" s="26">
        <v>0.8518518518518519</v>
      </c>
      <c r="N129" s="26">
        <v>0.8518518518518519</v>
      </c>
      <c r="O129" s="23">
        <v>3.8</v>
      </c>
      <c r="P129" s="23">
        <f>31.5</f>
        <v>31.5</v>
      </c>
      <c r="Q129" s="23">
        <f>31.5</f>
        <v>31.5</v>
      </c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">
      <c r="A130" s="44">
        <v>87</v>
      </c>
      <c r="B130" s="26" t="s">
        <v>185</v>
      </c>
      <c r="C130" s="26">
        <v>648</v>
      </c>
      <c r="D130" s="26"/>
      <c r="E130" s="26">
        <v>3</v>
      </c>
      <c r="F130" s="26">
        <v>3</v>
      </c>
      <c r="G130" s="26">
        <v>2.6875</v>
      </c>
      <c r="H130" s="26">
        <v>3</v>
      </c>
      <c r="I130" s="26">
        <v>2.4375</v>
      </c>
      <c r="J130" s="26">
        <v>2.4375</v>
      </c>
      <c r="K130" s="26">
        <v>2.4375</v>
      </c>
      <c r="L130" s="26">
        <v>1</v>
      </c>
      <c r="M130" s="26"/>
      <c r="N130" s="26"/>
      <c r="O130" s="23">
        <v>5.3</v>
      </c>
      <c r="P130" s="23">
        <f>63+7.5</f>
        <v>70.5</v>
      </c>
      <c r="Q130" s="23">
        <f>63+7.5</f>
        <v>70.5</v>
      </c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">
      <c r="A131" s="44">
        <v>88</v>
      </c>
      <c r="B131" s="26" t="s">
        <v>186</v>
      </c>
      <c r="C131" s="26">
        <v>648</v>
      </c>
      <c r="D131" s="26"/>
      <c r="E131" s="26">
        <v>2.75</v>
      </c>
      <c r="F131" s="26">
        <v>2.75</v>
      </c>
      <c r="G131" s="26">
        <v>2.75</v>
      </c>
      <c r="H131" s="26">
        <v>2.75</v>
      </c>
      <c r="I131" s="26">
        <v>1.55</v>
      </c>
      <c r="J131" s="26">
        <v>1.55</v>
      </c>
      <c r="K131" s="26">
        <v>1.55</v>
      </c>
      <c r="L131" s="26"/>
      <c r="M131" s="26"/>
      <c r="N131" s="26"/>
      <c r="O131" s="23">
        <v>5.3</v>
      </c>
      <c r="P131" s="23">
        <f>63+3</f>
        <v>66</v>
      </c>
      <c r="Q131" s="23">
        <f>63+3</f>
        <v>66</v>
      </c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">
      <c r="A132" s="44">
        <v>89</v>
      </c>
      <c r="B132" s="26" t="s">
        <v>187</v>
      </c>
      <c r="C132" s="26">
        <v>648</v>
      </c>
      <c r="D132" s="26"/>
      <c r="E132" s="26">
        <v>0.7666666666666666</v>
      </c>
      <c r="F132" s="26">
        <v>0.9444444444444444</v>
      </c>
      <c r="G132" s="26">
        <v>1.95</v>
      </c>
      <c r="H132" s="26">
        <v>0.25</v>
      </c>
      <c r="I132" s="26">
        <v>1.8</v>
      </c>
      <c r="J132" s="26">
        <v>1.8</v>
      </c>
      <c r="K132" s="26">
        <v>1.8</v>
      </c>
      <c r="L132" s="26">
        <v>1</v>
      </c>
      <c r="M132" s="26"/>
      <c r="N132" s="26"/>
      <c r="O132" s="23">
        <v>9.3</v>
      </c>
      <c r="P132" s="23">
        <f>63+9.8</f>
        <v>72.8</v>
      </c>
      <c r="Q132" s="23">
        <f>63+9.8</f>
        <v>72.8</v>
      </c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">
      <c r="A133" s="44">
        <v>90</v>
      </c>
      <c r="B133" s="26" t="s">
        <v>188</v>
      </c>
      <c r="C133" s="26">
        <v>648</v>
      </c>
      <c r="D133" s="26"/>
      <c r="E133" s="26">
        <v>0.5333333333333333</v>
      </c>
      <c r="F133" s="26">
        <v>0.8888888888888888</v>
      </c>
      <c r="G133" s="26">
        <v>1.05</v>
      </c>
      <c r="H133" s="26"/>
      <c r="I133" s="26">
        <v>0.25</v>
      </c>
      <c r="J133" s="26">
        <v>0.25</v>
      </c>
      <c r="K133" s="26">
        <v>0.25</v>
      </c>
      <c r="L133" s="26"/>
      <c r="M133" s="26"/>
      <c r="N133" s="26"/>
      <c r="O133" s="23">
        <v>9.3</v>
      </c>
      <c r="P133" s="23">
        <f>31.5+8.3</f>
        <v>39.8</v>
      </c>
      <c r="Q133" s="23">
        <f>31.5+8.3</f>
        <v>39.8</v>
      </c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">
      <c r="A134" s="44">
        <v>91</v>
      </c>
      <c r="B134" s="26" t="s">
        <v>189</v>
      </c>
      <c r="C134" s="26">
        <v>648</v>
      </c>
      <c r="D134" s="26"/>
      <c r="E134" s="26">
        <v>0.175</v>
      </c>
      <c r="F134" s="26">
        <v>0.175</v>
      </c>
      <c r="G134" s="26">
        <v>0.175</v>
      </c>
      <c r="H134" s="26"/>
      <c r="I134" s="26"/>
      <c r="J134" s="26"/>
      <c r="K134" s="26">
        <v>0.45</v>
      </c>
      <c r="L134" s="26">
        <v>0.45</v>
      </c>
      <c r="M134" s="26">
        <v>0.45</v>
      </c>
      <c r="N134" s="26">
        <v>0.45</v>
      </c>
      <c r="O134" s="23">
        <v>7.8</v>
      </c>
      <c r="P134" s="23">
        <f>15.8</f>
        <v>15.8</v>
      </c>
      <c r="Q134" s="23">
        <f>15.8</f>
        <v>15.8</v>
      </c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">
      <c r="A135" s="44">
        <v>92</v>
      </c>
      <c r="B135" s="26" t="s">
        <v>190</v>
      </c>
      <c r="C135" s="26">
        <v>648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4">
        <v>1.5</v>
      </c>
      <c r="P135" s="23"/>
      <c r="Q135" s="23"/>
      <c r="R135" s="26"/>
      <c r="S135" s="47"/>
      <c r="T135" s="47"/>
      <c r="U135" s="47"/>
      <c r="V135" s="47"/>
      <c r="W135" s="47"/>
      <c r="X135" s="47"/>
      <c r="Y135" s="47"/>
      <c r="Z135" s="47"/>
    </row>
    <row r="136" spans="1:26" ht="12">
      <c r="A136" s="48">
        <v>93</v>
      </c>
      <c r="B136" s="49" t="s">
        <v>191</v>
      </c>
      <c r="C136" s="50"/>
      <c r="D136" s="50" t="s">
        <v>116</v>
      </c>
      <c r="E136" s="50">
        <f aca="true" t="shared" si="2" ref="E136:Q136">E112</f>
        <v>54.961</v>
      </c>
      <c r="F136" s="50">
        <f t="shared" si="2"/>
        <v>0</v>
      </c>
      <c r="G136" s="50">
        <f t="shared" si="2"/>
        <v>51.951</v>
      </c>
      <c r="H136" s="50">
        <f t="shared" si="2"/>
        <v>-41.349</v>
      </c>
      <c r="I136" s="50">
        <f t="shared" si="2"/>
        <v>-41.349</v>
      </c>
      <c r="J136" s="50">
        <f t="shared" si="2"/>
        <v>-41.349</v>
      </c>
      <c r="K136" s="50">
        <f t="shared" si="2"/>
        <v>5.062000000000005</v>
      </c>
      <c r="L136" s="50">
        <f t="shared" si="2"/>
        <v>46.411</v>
      </c>
      <c r="M136" s="50">
        <f t="shared" si="2"/>
        <v>46.411</v>
      </c>
      <c r="N136" s="50">
        <f t="shared" si="2"/>
        <v>46.411</v>
      </c>
      <c r="O136" s="50">
        <f t="shared" si="2"/>
        <v>273.4</v>
      </c>
      <c r="P136" s="50">
        <f t="shared" si="2"/>
        <v>150.2</v>
      </c>
      <c r="Q136" s="50">
        <f t="shared" si="2"/>
        <v>150.2</v>
      </c>
      <c r="R136" s="50">
        <v>-12</v>
      </c>
      <c r="S136" s="50">
        <v>-5</v>
      </c>
      <c r="T136" s="50">
        <f aca="true" t="shared" si="3" ref="T136:Y136">T112</f>
        <v>13</v>
      </c>
      <c r="U136" s="50">
        <f t="shared" si="3"/>
        <v>43</v>
      </c>
      <c r="V136" s="50">
        <f t="shared" si="3"/>
        <v>7</v>
      </c>
      <c r="W136" s="50">
        <f t="shared" si="3"/>
        <v>3.4</v>
      </c>
      <c r="X136" s="50">
        <f t="shared" si="3"/>
        <v>3.4</v>
      </c>
      <c r="Y136" s="50">
        <f t="shared" si="3"/>
        <v>3.4</v>
      </c>
      <c r="Z136" s="50">
        <v>-1</v>
      </c>
    </row>
    <row r="137" spans="1:26" s="16" customFormat="1" ht="12">
      <c r="A137" s="48">
        <v>94</v>
      </c>
      <c r="B137" s="49" t="s">
        <v>192</v>
      </c>
      <c r="C137" s="50"/>
      <c r="D137" s="50"/>
      <c r="E137" s="50"/>
      <c r="F137" s="50"/>
      <c r="G137" s="50"/>
      <c r="H137" s="65">
        <f>-$C$8</f>
        <v>-11.2</v>
      </c>
      <c r="I137" s="50"/>
      <c r="J137" s="50"/>
      <c r="K137" s="47"/>
      <c r="L137" s="47"/>
      <c r="M137" s="47"/>
      <c r="N137" s="47"/>
      <c r="O137" s="51"/>
      <c r="P137" s="51"/>
      <c r="Q137" s="51"/>
      <c r="R137" s="51"/>
      <c r="S137" s="51"/>
      <c r="T137" s="50"/>
      <c r="U137" s="50"/>
      <c r="V137" s="50"/>
      <c r="W137" s="50">
        <v>1</v>
      </c>
      <c r="X137" s="50"/>
      <c r="Y137" s="50"/>
      <c r="Z137" s="50"/>
    </row>
    <row r="138" spans="1:26" s="16" customFormat="1" ht="12">
      <c r="A138" s="48">
        <v>95</v>
      </c>
      <c r="B138" s="49" t="s">
        <v>193</v>
      </c>
      <c r="C138" s="50"/>
      <c r="D138" s="50"/>
      <c r="E138" s="50"/>
      <c r="F138" s="50"/>
      <c r="G138" s="50"/>
      <c r="H138" s="50"/>
      <c r="I138" s="65">
        <f>-$C$8</f>
        <v>-11.2</v>
      </c>
      <c r="J138" s="50"/>
      <c r="K138" s="65">
        <f>-$C$8</f>
        <v>-11.2</v>
      </c>
      <c r="L138" s="47"/>
      <c r="M138" s="47"/>
      <c r="N138" s="47"/>
      <c r="O138" s="51"/>
      <c r="P138" s="51"/>
      <c r="Q138" s="51"/>
      <c r="R138" s="51"/>
      <c r="S138" s="51"/>
      <c r="T138" s="50"/>
      <c r="U138" s="50"/>
      <c r="V138" s="50"/>
      <c r="W138" s="50"/>
      <c r="X138" s="50">
        <v>1</v>
      </c>
      <c r="Y138" s="50"/>
      <c r="Z138" s="50"/>
    </row>
    <row r="139" spans="1:26" s="16" customFormat="1" ht="12">
      <c r="A139" s="48">
        <v>96</v>
      </c>
      <c r="B139" s="49" t="s">
        <v>194</v>
      </c>
      <c r="C139" s="50"/>
      <c r="D139" s="50"/>
      <c r="E139" s="50"/>
      <c r="F139" s="50"/>
      <c r="G139" s="50"/>
      <c r="H139" s="50"/>
      <c r="I139" s="50"/>
      <c r="J139" s="65">
        <f>-$C$8</f>
        <v>-11.2</v>
      </c>
      <c r="K139" s="47"/>
      <c r="L139" s="47"/>
      <c r="M139" s="47"/>
      <c r="N139" s="47"/>
      <c r="O139" s="51"/>
      <c r="P139" s="51"/>
      <c r="Q139" s="51"/>
      <c r="R139" s="51"/>
      <c r="S139" s="51"/>
      <c r="T139" s="50"/>
      <c r="U139" s="50"/>
      <c r="V139" s="50"/>
      <c r="W139" s="50"/>
      <c r="X139" s="50"/>
      <c r="Y139" s="50">
        <v>1</v>
      </c>
      <c r="Z139" s="50"/>
    </row>
    <row r="140" spans="1:26" ht="12">
      <c r="A140" s="52">
        <v>64</v>
      </c>
      <c r="B140" s="27" t="s">
        <v>140</v>
      </c>
      <c r="C140" s="28"/>
      <c r="D140" s="28" t="s">
        <v>677</v>
      </c>
      <c r="E140" s="28"/>
      <c r="F140" s="28"/>
      <c r="G140" s="28"/>
      <c r="H140" s="63">
        <f>-$C$9</f>
        <v>-3</v>
      </c>
      <c r="I140" s="28"/>
      <c r="J140" s="28"/>
      <c r="K140" s="30"/>
      <c r="L140" s="30"/>
      <c r="M140" s="30"/>
      <c r="N140" s="30"/>
      <c r="O140" s="53"/>
      <c r="P140" s="53"/>
      <c r="Q140" s="53"/>
      <c r="R140" s="53"/>
      <c r="S140" s="53"/>
      <c r="T140" s="28"/>
      <c r="U140" s="28"/>
      <c r="V140" s="28"/>
      <c r="W140" s="28"/>
      <c r="X140" s="28"/>
      <c r="Y140" s="28"/>
      <c r="Z140" s="28"/>
    </row>
    <row r="141" spans="1:26" ht="12">
      <c r="A141" s="52">
        <v>65</v>
      </c>
      <c r="B141" s="27" t="s">
        <v>142</v>
      </c>
      <c r="C141" s="28"/>
      <c r="D141" s="28" t="s">
        <v>677</v>
      </c>
      <c r="E141" s="28"/>
      <c r="F141" s="28"/>
      <c r="G141" s="28"/>
      <c r="H141" s="28"/>
      <c r="I141" s="63">
        <f>-$C$9</f>
        <v>-3</v>
      </c>
      <c r="J141" s="28"/>
      <c r="K141" s="63">
        <f>-$C$9</f>
        <v>-3</v>
      </c>
      <c r="L141" s="30"/>
      <c r="M141" s="30"/>
      <c r="N141" s="30"/>
      <c r="O141" s="53"/>
      <c r="P141" s="53"/>
      <c r="Q141" s="53"/>
      <c r="R141" s="53"/>
      <c r="S141" s="53"/>
      <c r="T141" s="28"/>
      <c r="U141" s="28"/>
      <c r="V141" s="28"/>
      <c r="W141" s="28"/>
      <c r="X141" s="28"/>
      <c r="Y141" s="28"/>
      <c r="Z141" s="28"/>
    </row>
    <row r="142" spans="1:26" ht="12">
      <c r="A142" s="52">
        <v>66</v>
      </c>
      <c r="B142" s="27" t="s">
        <v>143</v>
      </c>
      <c r="C142" s="28"/>
      <c r="D142" s="28" t="s">
        <v>677</v>
      </c>
      <c r="E142" s="28"/>
      <c r="F142" s="28"/>
      <c r="G142" s="28"/>
      <c r="H142" s="28"/>
      <c r="I142" s="28"/>
      <c r="J142" s="63">
        <f>-$C$9</f>
        <v>-3</v>
      </c>
      <c r="K142" s="30"/>
      <c r="L142" s="30"/>
      <c r="M142" s="30"/>
      <c r="N142" s="30"/>
      <c r="O142" s="53"/>
      <c r="P142" s="53"/>
      <c r="Q142" s="53"/>
      <c r="R142" s="53"/>
      <c r="S142" s="53"/>
      <c r="T142" s="28"/>
      <c r="U142" s="28"/>
      <c r="V142" s="28"/>
      <c r="W142" s="28"/>
      <c r="X142" s="28"/>
      <c r="Y142" s="28"/>
      <c r="Z142" s="28"/>
    </row>
    <row r="143" spans="1:26" ht="12">
      <c r="A143" s="52">
        <v>67</v>
      </c>
      <c r="B143" s="27" t="s">
        <v>144</v>
      </c>
      <c r="C143" s="28"/>
      <c r="D143" s="28" t="s">
        <v>677</v>
      </c>
      <c r="E143" s="28"/>
      <c r="F143" s="28"/>
      <c r="G143" s="28"/>
      <c r="H143" s="28"/>
      <c r="I143" s="28"/>
      <c r="J143" s="28"/>
      <c r="K143" s="30"/>
      <c r="L143" s="30"/>
      <c r="M143" s="30"/>
      <c r="N143" s="30"/>
      <c r="O143" s="28"/>
      <c r="P143" s="28"/>
      <c r="Q143" s="28"/>
      <c r="R143" s="28"/>
      <c r="S143" s="28"/>
      <c r="T143" s="53"/>
      <c r="U143" s="28"/>
      <c r="V143" s="28"/>
      <c r="W143" s="63">
        <f>$C$9</f>
        <v>3</v>
      </c>
      <c r="X143" s="28"/>
      <c r="Y143" s="28"/>
      <c r="Z143" s="28"/>
    </row>
    <row r="144" spans="1:26" ht="12">
      <c r="A144" s="52">
        <v>68</v>
      </c>
      <c r="B144" s="27" t="s">
        <v>145</v>
      </c>
      <c r="C144" s="28"/>
      <c r="D144" s="28" t="s">
        <v>677</v>
      </c>
      <c r="E144" s="28"/>
      <c r="F144" s="28"/>
      <c r="G144" s="28"/>
      <c r="H144" s="28"/>
      <c r="I144" s="28"/>
      <c r="J144" s="28"/>
      <c r="K144" s="30"/>
      <c r="L144" s="30"/>
      <c r="M144" s="30"/>
      <c r="N144" s="30"/>
      <c r="O144" s="28"/>
      <c r="P144" s="28"/>
      <c r="Q144" s="28"/>
      <c r="R144" s="28"/>
      <c r="S144" s="28"/>
      <c r="T144" s="53"/>
      <c r="U144" s="28"/>
      <c r="V144" s="28"/>
      <c r="W144" s="28"/>
      <c r="X144" s="63">
        <f>$C$9</f>
        <v>3</v>
      </c>
      <c r="Y144" s="28"/>
      <c r="Z144" s="28"/>
    </row>
    <row r="145" spans="1:26" ht="12">
      <c r="A145" s="52">
        <v>69</v>
      </c>
      <c r="B145" s="27" t="s">
        <v>146</v>
      </c>
      <c r="C145" s="28"/>
      <c r="D145" s="28" t="s">
        <v>677</v>
      </c>
      <c r="E145" s="28"/>
      <c r="F145" s="28"/>
      <c r="G145" s="28"/>
      <c r="H145" s="28"/>
      <c r="I145" s="28"/>
      <c r="J145" s="28"/>
      <c r="K145" s="30"/>
      <c r="L145" s="30"/>
      <c r="M145" s="30"/>
      <c r="N145" s="30"/>
      <c r="O145" s="28"/>
      <c r="P145" s="28"/>
      <c r="Q145" s="28"/>
      <c r="R145" s="28"/>
      <c r="S145" s="28"/>
      <c r="T145" s="53"/>
      <c r="U145" s="28"/>
      <c r="V145" s="28"/>
      <c r="W145" s="28"/>
      <c r="X145" s="28"/>
      <c r="Y145" s="63">
        <f>$C$9</f>
        <v>3</v>
      </c>
      <c r="Z145" s="28"/>
    </row>
    <row r="146" spans="1:26" ht="12">
      <c r="A146" s="52">
        <v>29</v>
      </c>
      <c r="B146" s="27" t="s">
        <v>77</v>
      </c>
      <c r="C146" s="28"/>
      <c r="D146" s="28" t="s">
        <v>677</v>
      </c>
      <c r="E146" s="28"/>
      <c r="F146" s="28"/>
      <c r="G146" s="28"/>
      <c r="H146" s="28"/>
      <c r="I146" s="28"/>
      <c r="J146" s="28"/>
      <c r="K146" s="30"/>
      <c r="L146" s="30"/>
      <c r="M146" s="30"/>
      <c r="N146" s="30"/>
      <c r="O146" s="28"/>
      <c r="P146" s="28"/>
      <c r="Q146" s="28"/>
      <c r="R146" s="28"/>
      <c r="S146" s="28"/>
      <c r="T146" s="53"/>
      <c r="U146" s="28"/>
      <c r="V146" s="28"/>
      <c r="W146" s="63">
        <f>-$C$9</f>
        <v>-3</v>
      </c>
      <c r="X146" s="28"/>
      <c r="Y146" s="28"/>
      <c r="Z146" s="28"/>
    </row>
    <row r="147" spans="1:26" ht="12">
      <c r="A147" s="52">
        <v>30</v>
      </c>
      <c r="B147" s="27" t="s">
        <v>79</v>
      </c>
      <c r="C147" s="28"/>
      <c r="D147" s="28" t="s">
        <v>677</v>
      </c>
      <c r="E147" s="28"/>
      <c r="F147" s="28"/>
      <c r="G147" s="28"/>
      <c r="H147" s="28"/>
      <c r="I147" s="28"/>
      <c r="J147" s="28"/>
      <c r="K147" s="30"/>
      <c r="L147" s="30"/>
      <c r="M147" s="30"/>
      <c r="N147" s="30"/>
      <c r="O147" s="28"/>
      <c r="P147" s="28"/>
      <c r="Q147" s="28"/>
      <c r="R147" s="28"/>
      <c r="S147" s="28"/>
      <c r="T147" s="53"/>
      <c r="U147" s="28"/>
      <c r="V147" s="28"/>
      <c r="W147" s="28"/>
      <c r="X147" s="63">
        <f>-$C$9</f>
        <v>-3</v>
      </c>
      <c r="Y147" s="28"/>
      <c r="Z147" s="28"/>
    </row>
    <row r="148" spans="1:26" ht="12">
      <c r="A148" s="52">
        <v>31</v>
      </c>
      <c r="B148" s="27" t="s">
        <v>80</v>
      </c>
      <c r="C148" s="28"/>
      <c r="D148" s="28" t="s">
        <v>677</v>
      </c>
      <c r="E148" s="28"/>
      <c r="F148" s="28"/>
      <c r="G148" s="28"/>
      <c r="H148" s="28"/>
      <c r="I148" s="28"/>
      <c r="J148" s="28"/>
      <c r="K148" s="30"/>
      <c r="L148" s="30"/>
      <c r="M148" s="30"/>
      <c r="N148" s="30"/>
      <c r="O148" s="28"/>
      <c r="P148" s="28"/>
      <c r="Q148" s="28"/>
      <c r="R148" s="28"/>
      <c r="S148" s="28"/>
      <c r="T148" s="53"/>
      <c r="U148" s="28"/>
      <c r="V148" s="28"/>
      <c r="W148" s="28"/>
      <c r="X148" s="28"/>
      <c r="Y148" s="63">
        <f>-$C$9</f>
        <v>-3</v>
      </c>
      <c r="Z148" s="28"/>
    </row>
    <row r="149" spans="1:23" ht="12">
      <c r="A149" s="54"/>
      <c r="B149" s="3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8:15" ht="12">
      <c r="H150" s="43"/>
      <c r="I150" s="43"/>
      <c r="J150" s="43"/>
      <c r="K150" s="43"/>
      <c r="O150" s="33"/>
    </row>
    <row r="151" spans="2:10" ht="12">
      <c r="B151" s="35"/>
      <c r="J151" s="43"/>
    </row>
    <row r="152" spans="1:23" s="36" customFormat="1" ht="16.5" customHeight="1">
      <c r="A152" s="103" t="s">
        <v>0</v>
      </c>
      <c r="B152" s="44"/>
      <c r="C152" s="44" t="s">
        <v>420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s="16" customFormat="1" ht="12">
      <c r="A153" s="44"/>
      <c r="B153" s="26"/>
      <c r="C153" s="26">
        <v>0</v>
      </c>
      <c r="D153" s="26"/>
      <c r="E153" s="47">
        <v>67</v>
      </c>
      <c r="F153" s="47">
        <v>68</v>
      </c>
      <c r="G153" s="47">
        <v>69</v>
      </c>
      <c r="H153" s="47">
        <v>70</v>
      </c>
      <c r="I153" s="47">
        <v>71</v>
      </c>
      <c r="J153" s="47">
        <v>72</v>
      </c>
      <c r="K153" s="47">
        <v>73</v>
      </c>
      <c r="L153" s="47">
        <v>74</v>
      </c>
      <c r="M153" s="47">
        <v>75</v>
      </c>
      <c r="N153" s="47">
        <v>76</v>
      </c>
      <c r="O153" s="47">
        <v>77</v>
      </c>
      <c r="P153" s="47">
        <v>78</v>
      </c>
      <c r="Q153" s="47">
        <v>79</v>
      </c>
      <c r="R153" s="47">
        <v>80</v>
      </c>
      <c r="S153" s="47">
        <v>81</v>
      </c>
      <c r="T153" s="47">
        <v>82</v>
      </c>
      <c r="U153" s="47">
        <v>83</v>
      </c>
      <c r="V153" s="47">
        <v>84</v>
      </c>
      <c r="W153" s="47">
        <v>85</v>
      </c>
    </row>
    <row r="154" spans="1:23" s="40" customFormat="1" ht="99.75" customHeight="1">
      <c r="A154" s="45"/>
      <c r="B154" s="46" t="s">
        <v>147</v>
      </c>
      <c r="C154" s="46" t="s">
        <v>1</v>
      </c>
      <c r="D154" s="46" t="s">
        <v>2</v>
      </c>
      <c r="E154" s="45" t="s">
        <v>195</v>
      </c>
      <c r="F154" s="46" t="s">
        <v>196</v>
      </c>
      <c r="G154" s="46" t="s">
        <v>197</v>
      </c>
      <c r="H154" s="46" t="s">
        <v>198</v>
      </c>
      <c r="I154" s="46" t="s">
        <v>199</v>
      </c>
      <c r="J154" s="46" t="s">
        <v>200</v>
      </c>
      <c r="K154" s="46" t="s">
        <v>201</v>
      </c>
      <c r="L154" s="46" t="s">
        <v>202</v>
      </c>
      <c r="M154" s="46" t="s">
        <v>203</v>
      </c>
      <c r="N154" s="46" t="s">
        <v>204</v>
      </c>
      <c r="O154" s="46" t="s">
        <v>205</v>
      </c>
      <c r="P154" s="46" t="s">
        <v>206</v>
      </c>
      <c r="Q154" s="46" t="s">
        <v>207</v>
      </c>
      <c r="R154" s="46" t="s">
        <v>208</v>
      </c>
      <c r="S154" s="46" t="s">
        <v>209</v>
      </c>
      <c r="T154" s="46" t="s">
        <v>210</v>
      </c>
      <c r="U154" s="46" t="s">
        <v>211</v>
      </c>
      <c r="V154" s="46" t="s">
        <v>212</v>
      </c>
      <c r="W154" s="46" t="s">
        <v>213</v>
      </c>
    </row>
    <row r="155" spans="1:23" ht="12">
      <c r="A155" s="44">
        <v>0</v>
      </c>
      <c r="B155" s="26" t="s">
        <v>3</v>
      </c>
      <c r="C155" s="26"/>
      <c r="D155" s="26"/>
      <c r="E155" s="26">
        <v>54.961</v>
      </c>
      <c r="F155" s="26"/>
      <c r="G155" s="26">
        <v>51.961</v>
      </c>
      <c r="H155" s="66">
        <f>-(11.049+$C$7+5.3)</f>
        <v>-41.349</v>
      </c>
      <c r="I155" s="66">
        <f>-(11.049+$C$7+5.3)</f>
        <v>-41.349</v>
      </c>
      <c r="J155" s="66">
        <f>-(11.049+$C$7+5.3)</f>
        <v>-41.349</v>
      </c>
      <c r="K155" s="26">
        <f>I155+M155</f>
        <v>5.062000000000005</v>
      </c>
      <c r="L155" s="26">
        <v>46.411</v>
      </c>
      <c r="M155" s="26">
        <v>46.411</v>
      </c>
      <c r="N155" s="26">
        <v>46.411</v>
      </c>
      <c r="O155" s="26">
        <v>-12</v>
      </c>
      <c r="P155" s="26">
        <v>-5</v>
      </c>
      <c r="Q155" s="26">
        <f>$C$12</f>
        <v>13</v>
      </c>
      <c r="R155" s="26">
        <v>43</v>
      </c>
      <c r="S155" s="26">
        <v>7</v>
      </c>
      <c r="T155" s="66">
        <f>$C$11</f>
        <v>3.4</v>
      </c>
      <c r="U155" s="66">
        <f>$C$11</f>
        <v>3.4</v>
      </c>
      <c r="V155" s="66">
        <f>$C$11</f>
        <v>3.4</v>
      </c>
      <c r="W155" s="26"/>
    </row>
    <row r="156" spans="1:23" ht="12">
      <c r="A156" s="44">
        <v>97</v>
      </c>
      <c r="B156" s="26" t="s">
        <v>214</v>
      </c>
      <c r="C156" s="26">
        <v>28</v>
      </c>
      <c r="D156" s="26"/>
      <c r="E156" s="26">
        <v>1</v>
      </c>
      <c r="F156" s="26"/>
      <c r="G156" s="26">
        <v>1</v>
      </c>
      <c r="H156" s="26">
        <v>1</v>
      </c>
      <c r="I156" s="26">
        <v>1</v>
      </c>
      <c r="J156" s="26">
        <v>1</v>
      </c>
      <c r="K156" s="26">
        <v>1</v>
      </c>
      <c r="L156" s="26">
        <v>1</v>
      </c>
      <c r="M156" s="26"/>
      <c r="N156" s="26"/>
      <c r="O156" s="26">
        <v>-1</v>
      </c>
      <c r="P156" s="26"/>
      <c r="Q156" s="26"/>
      <c r="R156" s="26"/>
      <c r="S156" s="26"/>
      <c r="T156" s="26"/>
      <c r="U156" s="26"/>
      <c r="V156" s="26"/>
      <c r="W156" s="26"/>
    </row>
    <row r="157" spans="1:23" ht="12">
      <c r="A157" s="44">
        <v>98</v>
      </c>
      <c r="B157" s="26" t="s">
        <v>215</v>
      </c>
      <c r="C157" s="26">
        <v>28</v>
      </c>
      <c r="D157" s="26"/>
      <c r="E157" s="26">
        <v>1</v>
      </c>
      <c r="F157" s="26"/>
      <c r="G157" s="26"/>
      <c r="H157" s="26"/>
      <c r="I157" s="26"/>
      <c r="J157" s="26"/>
      <c r="K157" s="26">
        <v>1</v>
      </c>
      <c r="L157" s="26">
        <v>1</v>
      </c>
      <c r="M157" s="26">
        <v>1</v>
      </c>
      <c r="N157" s="26"/>
      <c r="O157" s="26">
        <v>-1</v>
      </c>
      <c r="P157" s="26"/>
      <c r="Q157" s="26"/>
      <c r="R157" s="26"/>
      <c r="S157" s="26"/>
      <c r="T157" s="26"/>
      <c r="U157" s="26"/>
      <c r="V157" s="26"/>
      <c r="W157" s="26"/>
    </row>
    <row r="158" spans="1:23" ht="12">
      <c r="A158" s="44">
        <v>99</v>
      </c>
      <c r="B158" s="26" t="s">
        <v>216</v>
      </c>
      <c r="C158" s="26">
        <v>28</v>
      </c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>
        <v>-1</v>
      </c>
      <c r="Q158" s="26"/>
      <c r="R158" s="26"/>
      <c r="S158" s="26"/>
      <c r="T158" s="26"/>
      <c r="U158" s="26"/>
      <c r="V158" s="26"/>
      <c r="W158" s="26"/>
    </row>
    <row r="159" spans="1:23" ht="12">
      <c r="A159" s="44">
        <v>100</v>
      </c>
      <c r="B159" s="26" t="s">
        <v>217</v>
      </c>
      <c r="C159" s="26">
        <v>28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>
        <v>1</v>
      </c>
      <c r="O159" s="26"/>
      <c r="P159" s="26">
        <v>-1</v>
      </c>
      <c r="Q159" s="26"/>
      <c r="R159" s="26"/>
      <c r="S159" s="26"/>
      <c r="T159" s="26"/>
      <c r="U159" s="26"/>
      <c r="V159" s="26"/>
      <c r="W159" s="26"/>
    </row>
    <row r="160" spans="1:23" ht="12">
      <c r="A160" s="44">
        <v>101</v>
      </c>
      <c r="B160" s="26" t="s">
        <v>218</v>
      </c>
      <c r="C160" s="26">
        <v>132</v>
      </c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>
        <v>1</v>
      </c>
      <c r="P160" s="26"/>
      <c r="Q160" s="26"/>
      <c r="R160" s="26"/>
      <c r="S160" s="26"/>
      <c r="T160" s="26"/>
      <c r="U160" s="26"/>
      <c r="V160" s="26"/>
      <c r="W160" s="26"/>
    </row>
    <row r="161" spans="1:23" ht="12">
      <c r="A161" s="44">
        <v>102</v>
      </c>
      <c r="B161" s="26" t="s">
        <v>219</v>
      </c>
      <c r="C161" s="26">
        <v>0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>
        <v>1</v>
      </c>
      <c r="Q161" s="26"/>
      <c r="R161" s="26"/>
      <c r="S161" s="26"/>
      <c r="T161" s="26"/>
      <c r="U161" s="26"/>
      <c r="V161" s="26"/>
      <c r="W161" s="26"/>
    </row>
    <row r="162" spans="1:23" ht="12">
      <c r="A162" s="44">
        <v>103</v>
      </c>
      <c r="B162" s="26" t="s">
        <v>207</v>
      </c>
      <c r="C162" s="26"/>
      <c r="D162" s="26"/>
      <c r="E162" s="26"/>
      <c r="F162" s="26"/>
      <c r="G162" s="26"/>
      <c r="H162" s="26">
        <v>-1</v>
      </c>
      <c r="I162" s="26">
        <v>-1</v>
      </c>
      <c r="J162" s="26">
        <v>-1</v>
      </c>
      <c r="K162" s="26">
        <v>-1</v>
      </c>
      <c r="L162" s="26"/>
      <c r="M162" s="26"/>
      <c r="N162" s="26"/>
      <c r="O162" s="26"/>
      <c r="P162" s="26"/>
      <c r="Q162" s="26">
        <v>1</v>
      </c>
      <c r="R162" s="26"/>
      <c r="S162" s="26"/>
      <c r="T162" s="26"/>
      <c r="U162" s="26"/>
      <c r="V162" s="26"/>
      <c r="W162" s="26"/>
    </row>
    <row r="163" spans="1:23" ht="12">
      <c r="A163" s="44">
        <v>104</v>
      </c>
      <c r="B163" s="26" t="s">
        <v>220</v>
      </c>
      <c r="C163" s="26"/>
      <c r="D163" s="26"/>
      <c r="E163" s="26"/>
      <c r="F163" s="26"/>
      <c r="G163" s="26"/>
      <c r="H163" s="26">
        <v>-1</v>
      </c>
      <c r="I163" s="26">
        <v>-1</v>
      </c>
      <c r="J163" s="26">
        <v>-1</v>
      </c>
      <c r="K163" s="26">
        <v>-1</v>
      </c>
      <c r="L163" s="26">
        <v>-1</v>
      </c>
      <c r="M163" s="26"/>
      <c r="N163" s="26"/>
      <c r="O163" s="26"/>
      <c r="P163" s="26"/>
      <c r="Q163" s="26"/>
      <c r="R163" s="26">
        <v>1</v>
      </c>
      <c r="S163" s="26"/>
      <c r="T163" s="26"/>
      <c r="U163" s="26"/>
      <c r="V163" s="26"/>
      <c r="W163" s="26"/>
    </row>
    <row r="164" spans="1:23" ht="12">
      <c r="A164" s="44">
        <v>105</v>
      </c>
      <c r="B164" s="26" t="s">
        <v>209</v>
      </c>
      <c r="C164" s="26"/>
      <c r="D164" s="26"/>
      <c r="E164" s="26"/>
      <c r="F164" s="26"/>
      <c r="G164" s="26"/>
      <c r="H164" s="26"/>
      <c r="I164" s="26"/>
      <c r="J164" s="26"/>
      <c r="K164" s="26">
        <v>-1</v>
      </c>
      <c r="L164" s="26"/>
      <c r="M164" s="26"/>
      <c r="N164" s="26"/>
      <c r="O164" s="26"/>
      <c r="P164" s="26"/>
      <c r="Q164" s="26"/>
      <c r="R164" s="26"/>
      <c r="S164" s="26">
        <v>1</v>
      </c>
      <c r="T164" s="26"/>
      <c r="U164" s="26"/>
      <c r="V164" s="26"/>
      <c r="W164" s="26"/>
    </row>
    <row r="165" spans="1:23" ht="12">
      <c r="A165" s="44">
        <v>106</v>
      </c>
      <c r="B165" s="26" t="s">
        <v>221</v>
      </c>
      <c r="C165" s="26"/>
      <c r="D165" s="26"/>
      <c r="E165" s="26">
        <v>0.35</v>
      </c>
      <c r="F165" s="26"/>
      <c r="G165" s="26"/>
      <c r="H165" s="26">
        <v>-0.65</v>
      </c>
      <c r="I165" s="26">
        <v>-0.65</v>
      </c>
      <c r="J165" s="26">
        <v>-0.65</v>
      </c>
      <c r="K165" s="26">
        <v>-0.65</v>
      </c>
      <c r="L165" s="26">
        <v>-0.65</v>
      </c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ht="12">
      <c r="A166" s="44">
        <v>107</v>
      </c>
      <c r="B166" s="26" t="s">
        <v>222</v>
      </c>
      <c r="C166" s="26">
        <v>10000</v>
      </c>
      <c r="D166" s="26"/>
      <c r="E166" s="26">
        <v>-0.5</v>
      </c>
      <c r="F166" s="26"/>
      <c r="G166" s="26">
        <v>-0.5</v>
      </c>
      <c r="H166" s="26">
        <v>0.5</v>
      </c>
      <c r="I166" s="26">
        <v>0.5</v>
      </c>
      <c r="J166" s="26">
        <v>0.5</v>
      </c>
      <c r="K166" s="26">
        <v>0.5</v>
      </c>
      <c r="L166" s="26">
        <v>0.5</v>
      </c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ht="12">
      <c r="A167" s="44">
        <v>108</v>
      </c>
      <c r="B167" s="26" t="s">
        <v>223</v>
      </c>
      <c r="C167" s="26">
        <v>648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ht="12">
      <c r="A168" s="44">
        <v>109</v>
      </c>
      <c r="B168" s="26" t="s">
        <v>224</v>
      </c>
      <c r="C168" s="26">
        <v>648</v>
      </c>
      <c r="D168" s="26"/>
      <c r="E168" s="26"/>
      <c r="F168" s="26"/>
      <c r="G168" s="26"/>
      <c r="H168" s="26"/>
      <c r="I168" s="26"/>
      <c r="J168" s="26"/>
      <c r="K168" s="26">
        <v>0.2</v>
      </c>
      <c r="L168" s="26">
        <v>0.2</v>
      </c>
      <c r="M168" s="26">
        <v>0.2</v>
      </c>
      <c r="N168" s="26">
        <v>0.2</v>
      </c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ht="12">
      <c r="A169" s="44">
        <v>110</v>
      </c>
      <c r="B169" s="26" t="s">
        <v>225</v>
      </c>
      <c r="C169" s="26">
        <v>648</v>
      </c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2">
      <c r="A170" s="44">
        <v>111</v>
      </c>
      <c r="B170" s="26" t="s">
        <v>226</v>
      </c>
      <c r="C170" s="26">
        <v>648</v>
      </c>
      <c r="D170" s="26"/>
      <c r="E170" s="26">
        <v>0.4</v>
      </c>
      <c r="F170" s="26">
        <v>0.4</v>
      </c>
      <c r="G170" s="26">
        <v>0.4</v>
      </c>
      <c r="H170" s="26">
        <v>0.4</v>
      </c>
      <c r="I170" s="26">
        <v>0.4</v>
      </c>
      <c r="J170" s="26">
        <v>0.4</v>
      </c>
      <c r="K170" s="26">
        <v>0.4</v>
      </c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">
      <c r="A171" s="44">
        <v>112</v>
      </c>
      <c r="B171" s="26" t="s">
        <v>227</v>
      </c>
      <c r="C171" s="26">
        <v>648</v>
      </c>
      <c r="D171" s="26"/>
      <c r="E171" s="26">
        <v>2.15</v>
      </c>
      <c r="F171" s="26">
        <v>2.15</v>
      </c>
      <c r="G171" s="26">
        <v>2.1375</v>
      </c>
      <c r="H171" s="26">
        <v>2.15</v>
      </c>
      <c r="I171" s="26">
        <v>2.1375</v>
      </c>
      <c r="J171" s="26">
        <v>2.1375</v>
      </c>
      <c r="K171" s="26">
        <v>2.1375</v>
      </c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">
      <c r="A172" s="44">
        <v>113</v>
      </c>
      <c r="B172" s="26" t="s">
        <v>228</v>
      </c>
      <c r="C172" s="26">
        <v>648</v>
      </c>
      <c r="D172" s="26"/>
      <c r="E172" s="26">
        <v>2.55</v>
      </c>
      <c r="F172" s="26">
        <v>2.55</v>
      </c>
      <c r="G172" s="26">
        <v>1.425</v>
      </c>
      <c r="H172" s="26">
        <v>2.55</v>
      </c>
      <c r="I172" s="26">
        <v>1.425</v>
      </c>
      <c r="J172" s="26">
        <v>1.425</v>
      </c>
      <c r="K172" s="26">
        <v>2.276851851851852</v>
      </c>
      <c r="L172" s="26">
        <v>0.8518518518518519</v>
      </c>
      <c r="M172" s="26">
        <v>0.8518518518518519</v>
      </c>
      <c r="N172" s="26">
        <v>0.8518518518518519</v>
      </c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ht="12">
      <c r="A173" s="44">
        <v>114</v>
      </c>
      <c r="B173" s="26" t="s">
        <v>229</v>
      </c>
      <c r="C173" s="26">
        <v>648</v>
      </c>
      <c r="D173" s="26"/>
      <c r="E173" s="26">
        <v>3</v>
      </c>
      <c r="F173" s="26">
        <v>3</v>
      </c>
      <c r="G173" s="26">
        <v>2.6875</v>
      </c>
      <c r="H173" s="26">
        <v>3</v>
      </c>
      <c r="I173" s="26">
        <v>2.4375</v>
      </c>
      <c r="J173" s="26">
        <v>2.4375</v>
      </c>
      <c r="K173" s="26">
        <v>2.4375</v>
      </c>
      <c r="L173" s="26">
        <v>1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ht="12">
      <c r="A174" s="44">
        <v>115</v>
      </c>
      <c r="B174" s="26" t="s">
        <v>230</v>
      </c>
      <c r="C174" s="26">
        <v>648</v>
      </c>
      <c r="D174" s="26"/>
      <c r="E174" s="26">
        <v>2.75</v>
      </c>
      <c r="F174" s="26">
        <v>2.75</v>
      </c>
      <c r="G174" s="26">
        <v>2.75</v>
      </c>
      <c r="H174" s="26">
        <v>2.75</v>
      </c>
      <c r="I174" s="26">
        <v>1.55</v>
      </c>
      <c r="J174" s="26">
        <v>1.55</v>
      </c>
      <c r="K174" s="26">
        <v>1.55</v>
      </c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ht="12">
      <c r="A175" s="44">
        <v>116</v>
      </c>
      <c r="B175" s="26" t="s">
        <v>231</v>
      </c>
      <c r="C175" s="26">
        <v>648</v>
      </c>
      <c r="D175" s="26"/>
      <c r="E175" s="26">
        <v>0.7666666666666666</v>
      </c>
      <c r="F175" s="26">
        <v>0.9444444444444444</v>
      </c>
      <c r="G175" s="26">
        <v>1.95</v>
      </c>
      <c r="H175" s="26">
        <v>0.25</v>
      </c>
      <c r="I175" s="26">
        <v>1.8</v>
      </c>
      <c r="J175" s="26">
        <v>1.8</v>
      </c>
      <c r="K175" s="26">
        <v>1.8</v>
      </c>
      <c r="L175" s="26">
        <v>1</v>
      </c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ht="12">
      <c r="A176" s="44">
        <v>117</v>
      </c>
      <c r="B176" s="26" t="s">
        <v>232</v>
      </c>
      <c r="C176" s="26">
        <v>648</v>
      </c>
      <c r="D176" s="26"/>
      <c r="E176" s="26">
        <v>0.5333333333333333</v>
      </c>
      <c r="F176" s="26">
        <v>0.8888888888888888</v>
      </c>
      <c r="G176" s="26">
        <v>1.05</v>
      </c>
      <c r="H176" s="26"/>
      <c r="I176" s="26">
        <v>0.25</v>
      </c>
      <c r="J176" s="26">
        <v>0.25</v>
      </c>
      <c r="K176" s="26">
        <v>0.25</v>
      </c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ht="12">
      <c r="A177" s="44">
        <v>118</v>
      </c>
      <c r="B177" s="26" t="s">
        <v>233</v>
      </c>
      <c r="C177" s="26">
        <v>648</v>
      </c>
      <c r="D177" s="26"/>
      <c r="E177" s="26">
        <v>0.175</v>
      </c>
      <c r="F177" s="26">
        <v>0.175</v>
      </c>
      <c r="G177" s="26">
        <v>0.175</v>
      </c>
      <c r="H177" s="26"/>
      <c r="I177" s="26"/>
      <c r="J177" s="26"/>
      <c r="K177" s="26">
        <v>0.45</v>
      </c>
      <c r="L177" s="26">
        <v>0.45</v>
      </c>
      <c r="M177" s="26">
        <v>0.45</v>
      </c>
      <c r="N177" s="26">
        <v>0.45</v>
      </c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ht="12">
      <c r="A178" s="44">
        <v>119</v>
      </c>
      <c r="B178" s="26" t="s">
        <v>234</v>
      </c>
      <c r="C178" s="26">
        <v>648</v>
      </c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6"/>
      <c r="P178" s="47"/>
      <c r="Q178" s="47"/>
      <c r="R178" s="47"/>
      <c r="S178" s="47"/>
      <c r="T178" s="47"/>
      <c r="U178" s="47"/>
      <c r="V178" s="47"/>
      <c r="W178" s="47"/>
    </row>
    <row r="179" spans="1:23" ht="12">
      <c r="A179" s="48">
        <v>120</v>
      </c>
      <c r="B179" s="49" t="s">
        <v>235</v>
      </c>
      <c r="C179" s="50"/>
      <c r="D179" s="50" t="s">
        <v>116</v>
      </c>
      <c r="E179" s="50">
        <f aca="true" t="shared" si="4" ref="E179:N179">E155</f>
        <v>54.961</v>
      </c>
      <c r="F179" s="50">
        <f t="shared" si="4"/>
        <v>0</v>
      </c>
      <c r="G179" s="50">
        <f t="shared" si="4"/>
        <v>51.961</v>
      </c>
      <c r="H179" s="50">
        <f t="shared" si="4"/>
        <v>-41.349</v>
      </c>
      <c r="I179" s="50">
        <f t="shared" si="4"/>
        <v>-41.349</v>
      </c>
      <c r="J179" s="50">
        <f t="shared" si="4"/>
        <v>-41.349</v>
      </c>
      <c r="K179" s="50">
        <f t="shared" si="4"/>
        <v>5.062000000000005</v>
      </c>
      <c r="L179" s="50">
        <f t="shared" si="4"/>
        <v>46.411</v>
      </c>
      <c r="M179" s="50">
        <f t="shared" si="4"/>
        <v>46.411</v>
      </c>
      <c r="N179" s="50">
        <f t="shared" si="4"/>
        <v>46.411</v>
      </c>
      <c r="O179" s="50">
        <v>-12</v>
      </c>
      <c r="P179" s="50">
        <v>-5</v>
      </c>
      <c r="Q179" s="50">
        <f aca="true" t="shared" si="5" ref="Q179:V179">Q155</f>
        <v>13</v>
      </c>
      <c r="R179" s="50">
        <f t="shared" si="5"/>
        <v>43</v>
      </c>
      <c r="S179" s="50">
        <f t="shared" si="5"/>
        <v>7</v>
      </c>
      <c r="T179" s="50">
        <f t="shared" si="5"/>
        <v>3.4</v>
      </c>
      <c r="U179" s="50">
        <f t="shared" si="5"/>
        <v>3.4</v>
      </c>
      <c r="V179" s="50">
        <f t="shared" si="5"/>
        <v>3.4</v>
      </c>
      <c r="W179" s="50">
        <v>-1</v>
      </c>
    </row>
    <row r="180" spans="1:23" s="16" customFormat="1" ht="12">
      <c r="A180" s="48">
        <v>121</v>
      </c>
      <c r="B180" s="49" t="s">
        <v>236</v>
      </c>
      <c r="C180" s="50"/>
      <c r="D180" s="50"/>
      <c r="E180" s="50"/>
      <c r="F180" s="50"/>
      <c r="G180" s="50"/>
      <c r="H180" s="65">
        <f>-$C$8</f>
        <v>-11.2</v>
      </c>
      <c r="I180" s="50"/>
      <c r="J180" s="50"/>
      <c r="K180" s="47"/>
      <c r="L180" s="47"/>
      <c r="M180" s="47"/>
      <c r="N180" s="47"/>
      <c r="O180" s="51"/>
      <c r="P180" s="51"/>
      <c r="Q180" s="51"/>
      <c r="R180" s="51"/>
      <c r="S180" s="50"/>
      <c r="T180" s="50">
        <v>1</v>
      </c>
      <c r="U180" s="50"/>
      <c r="V180" s="50"/>
      <c r="W180" s="50"/>
    </row>
    <row r="181" spans="1:23" s="16" customFormat="1" ht="12">
      <c r="A181" s="48">
        <v>122</v>
      </c>
      <c r="B181" s="49" t="s">
        <v>237</v>
      </c>
      <c r="C181" s="50"/>
      <c r="D181" s="50"/>
      <c r="E181" s="50"/>
      <c r="F181" s="50"/>
      <c r="G181" s="50"/>
      <c r="H181" s="50"/>
      <c r="I181" s="65">
        <f>-$C$8</f>
        <v>-11.2</v>
      </c>
      <c r="J181" s="50"/>
      <c r="K181" s="65">
        <f>-$C$8</f>
        <v>-11.2</v>
      </c>
      <c r="L181" s="47"/>
      <c r="M181" s="47"/>
      <c r="N181" s="47"/>
      <c r="O181" s="51"/>
      <c r="P181" s="51"/>
      <c r="Q181" s="51"/>
      <c r="R181" s="51"/>
      <c r="S181" s="50"/>
      <c r="T181" s="50"/>
      <c r="U181" s="50">
        <v>1</v>
      </c>
      <c r="V181" s="50"/>
      <c r="W181" s="50"/>
    </row>
    <row r="182" spans="1:23" s="16" customFormat="1" ht="12">
      <c r="A182" s="48">
        <v>123</v>
      </c>
      <c r="B182" s="49" t="s">
        <v>238</v>
      </c>
      <c r="C182" s="50"/>
      <c r="D182" s="50"/>
      <c r="E182" s="50"/>
      <c r="F182" s="50"/>
      <c r="G182" s="50"/>
      <c r="H182" s="50"/>
      <c r="I182" s="50"/>
      <c r="J182" s="65">
        <f>-$C$8</f>
        <v>-11.2</v>
      </c>
      <c r="K182" s="47"/>
      <c r="L182" s="47"/>
      <c r="M182" s="47"/>
      <c r="N182" s="47"/>
      <c r="O182" s="51"/>
      <c r="P182" s="51"/>
      <c r="Q182" s="51"/>
      <c r="R182" s="51"/>
      <c r="S182" s="50"/>
      <c r="T182" s="50"/>
      <c r="U182" s="50"/>
      <c r="V182" s="50">
        <v>1</v>
      </c>
      <c r="W182" s="50"/>
    </row>
    <row r="183" spans="1:23" ht="12">
      <c r="A183" s="52">
        <v>64</v>
      </c>
      <c r="B183" s="27" t="s">
        <v>140</v>
      </c>
      <c r="C183" s="28"/>
      <c r="D183" s="28" t="s">
        <v>677</v>
      </c>
      <c r="E183" s="28"/>
      <c r="F183" s="28"/>
      <c r="G183" s="28"/>
      <c r="H183" s="63">
        <f>-$C$10</f>
        <v>-5</v>
      </c>
      <c r="I183" s="28"/>
      <c r="J183" s="28"/>
      <c r="K183" s="30"/>
      <c r="L183" s="30"/>
      <c r="M183" s="30"/>
      <c r="N183" s="30"/>
      <c r="O183" s="53"/>
      <c r="P183" s="53"/>
      <c r="Q183" s="28"/>
      <c r="R183" s="28"/>
      <c r="S183" s="28"/>
      <c r="T183" s="28"/>
      <c r="U183" s="28"/>
      <c r="V183" s="28"/>
      <c r="W183" s="28"/>
    </row>
    <row r="184" spans="1:23" ht="12">
      <c r="A184" s="52">
        <v>65</v>
      </c>
      <c r="B184" s="27" t="s">
        <v>142</v>
      </c>
      <c r="C184" s="28"/>
      <c r="D184" s="28" t="s">
        <v>677</v>
      </c>
      <c r="E184" s="28"/>
      <c r="F184" s="28"/>
      <c r="G184" s="28"/>
      <c r="H184" s="28"/>
      <c r="I184" s="63">
        <f>-$C$10</f>
        <v>-5</v>
      </c>
      <c r="J184" s="28"/>
      <c r="K184" s="63">
        <f>-$C$10</f>
        <v>-5</v>
      </c>
      <c r="L184" s="30"/>
      <c r="M184" s="30"/>
      <c r="N184" s="30"/>
      <c r="O184" s="53"/>
      <c r="P184" s="53"/>
      <c r="Q184" s="28"/>
      <c r="R184" s="28"/>
      <c r="S184" s="28"/>
      <c r="T184" s="28"/>
      <c r="U184" s="28"/>
      <c r="V184" s="28"/>
      <c r="W184" s="28"/>
    </row>
    <row r="185" spans="1:23" ht="12">
      <c r="A185" s="52">
        <v>66</v>
      </c>
      <c r="B185" s="27" t="s">
        <v>143</v>
      </c>
      <c r="C185" s="28"/>
      <c r="D185" s="28" t="s">
        <v>677</v>
      </c>
      <c r="E185" s="28"/>
      <c r="F185" s="28"/>
      <c r="G185" s="28"/>
      <c r="H185" s="28"/>
      <c r="I185" s="28"/>
      <c r="J185" s="63">
        <f>-$C$10</f>
        <v>-5</v>
      </c>
      <c r="K185" s="30"/>
      <c r="L185" s="30"/>
      <c r="M185" s="30"/>
      <c r="N185" s="30"/>
      <c r="O185" s="53"/>
      <c r="P185" s="53"/>
      <c r="Q185" s="28"/>
      <c r="R185" s="28"/>
      <c r="S185" s="28"/>
      <c r="T185" s="28"/>
      <c r="U185" s="28"/>
      <c r="V185" s="28"/>
      <c r="W185" s="28"/>
    </row>
    <row r="186" spans="1:23" ht="12">
      <c r="A186" s="52">
        <v>67</v>
      </c>
      <c r="B186" s="27" t="s">
        <v>144</v>
      </c>
      <c r="C186" s="28"/>
      <c r="D186" s="28" t="s">
        <v>677</v>
      </c>
      <c r="E186" s="28"/>
      <c r="F186" s="28"/>
      <c r="G186" s="28"/>
      <c r="H186" s="28"/>
      <c r="I186" s="28"/>
      <c r="J186" s="28"/>
      <c r="K186" s="30"/>
      <c r="L186" s="30"/>
      <c r="M186" s="30"/>
      <c r="N186" s="30"/>
      <c r="O186" s="28"/>
      <c r="P186" s="28"/>
      <c r="Q186" s="53"/>
      <c r="R186" s="28"/>
      <c r="S186" s="28"/>
      <c r="T186" s="63">
        <f>$C$10</f>
        <v>5</v>
      </c>
      <c r="U186" s="28"/>
      <c r="V186" s="28"/>
      <c r="W186" s="28"/>
    </row>
    <row r="187" spans="1:23" ht="12">
      <c r="A187" s="52">
        <v>68</v>
      </c>
      <c r="B187" s="27" t="s">
        <v>145</v>
      </c>
      <c r="C187" s="28"/>
      <c r="D187" s="28" t="s">
        <v>677</v>
      </c>
      <c r="E187" s="28"/>
      <c r="F187" s="28"/>
      <c r="G187" s="28"/>
      <c r="H187" s="28"/>
      <c r="I187" s="28"/>
      <c r="J187" s="28"/>
      <c r="K187" s="30"/>
      <c r="L187" s="30"/>
      <c r="M187" s="30"/>
      <c r="N187" s="30"/>
      <c r="O187" s="28"/>
      <c r="P187" s="28"/>
      <c r="Q187" s="53"/>
      <c r="R187" s="28"/>
      <c r="S187" s="28"/>
      <c r="T187" s="28"/>
      <c r="U187" s="63">
        <f>$C$10</f>
        <v>5</v>
      </c>
      <c r="V187" s="28"/>
      <c r="W187" s="28"/>
    </row>
    <row r="188" spans="1:23" ht="12">
      <c r="A188" s="52">
        <v>69</v>
      </c>
      <c r="B188" s="27" t="s">
        <v>146</v>
      </c>
      <c r="C188" s="28"/>
      <c r="D188" s="28" t="s">
        <v>677</v>
      </c>
      <c r="E188" s="28"/>
      <c r="F188" s="28"/>
      <c r="G188" s="28"/>
      <c r="H188" s="28"/>
      <c r="I188" s="28"/>
      <c r="J188" s="28"/>
      <c r="K188" s="30"/>
      <c r="L188" s="30"/>
      <c r="M188" s="30"/>
      <c r="N188" s="30"/>
      <c r="O188" s="28"/>
      <c r="P188" s="28"/>
      <c r="Q188" s="53"/>
      <c r="R188" s="28"/>
      <c r="S188" s="28"/>
      <c r="T188" s="28"/>
      <c r="U188" s="28"/>
      <c r="V188" s="63">
        <f>$C$10</f>
        <v>5</v>
      </c>
      <c r="W188" s="28"/>
    </row>
    <row r="189" spans="1:23" ht="12">
      <c r="A189" s="52">
        <v>29</v>
      </c>
      <c r="B189" s="27" t="s">
        <v>77</v>
      </c>
      <c r="C189" s="28"/>
      <c r="D189" s="28" t="s">
        <v>677</v>
      </c>
      <c r="E189" s="28"/>
      <c r="F189" s="28"/>
      <c r="G189" s="28"/>
      <c r="H189" s="28"/>
      <c r="I189" s="28"/>
      <c r="J189" s="28"/>
      <c r="K189" s="30"/>
      <c r="L189" s="30"/>
      <c r="M189" s="30"/>
      <c r="N189" s="30"/>
      <c r="O189" s="28"/>
      <c r="P189" s="28"/>
      <c r="Q189" s="53"/>
      <c r="R189" s="28"/>
      <c r="S189" s="28"/>
      <c r="T189" s="63">
        <f>-$C$10</f>
        <v>-5</v>
      </c>
      <c r="U189" s="28"/>
      <c r="V189" s="28"/>
      <c r="W189" s="28"/>
    </row>
    <row r="190" spans="1:23" ht="12">
      <c r="A190" s="52">
        <v>30</v>
      </c>
      <c r="B190" s="27" t="s">
        <v>79</v>
      </c>
      <c r="C190" s="28"/>
      <c r="D190" s="28" t="s">
        <v>677</v>
      </c>
      <c r="E190" s="28"/>
      <c r="F190" s="28"/>
      <c r="G190" s="28"/>
      <c r="H190" s="28"/>
      <c r="I190" s="28"/>
      <c r="J190" s="28"/>
      <c r="K190" s="30"/>
      <c r="L190" s="30"/>
      <c r="M190" s="30"/>
      <c r="N190" s="30"/>
      <c r="O190" s="28"/>
      <c r="P190" s="28"/>
      <c r="Q190" s="53"/>
      <c r="R190" s="28"/>
      <c r="S190" s="28"/>
      <c r="T190" s="28"/>
      <c r="U190" s="63">
        <f>-$C$10</f>
        <v>-5</v>
      </c>
      <c r="V190" s="28"/>
      <c r="W190" s="28"/>
    </row>
    <row r="191" spans="1:23" ht="12">
      <c r="A191" s="52">
        <v>31</v>
      </c>
      <c r="B191" s="27" t="s">
        <v>80</v>
      </c>
      <c r="C191" s="28"/>
      <c r="D191" s="28" t="s">
        <v>677</v>
      </c>
      <c r="E191" s="28"/>
      <c r="F191" s="28"/>
      <c r="G191" s="28"/>
      <c r="H191" s="28"/>
      <c r="I191" s="28"/>
      <c r="J191" s="28"/>
      <c r="K191" s="30"/>
      <c r="L191" s="30"/>
      <c r="M191" s="30"/>
      <c r="N191" s="30"/>
      <c r="O191" s="28"/>
      <c r="P191" s="28"/>
      <c r="Q191" s="53"/>
      <c r="R191" s="28"/>
      <c r="S191" s="28"/>
      <c r="T191" s="28"/>
      <c r="U191" s="28"/>
      <c r="V191" s="63">
        <f>-$C$10</f>
        <v>-5</v>
      </c>
      <c r="W191" s="28"/>
    </row>
  </sheetData>
  <printOptions gridLines="1" headings="1"/>
  <pageMargins left="0.1968503937007874" right="0.21" top="0.6692913385826772" bottom="0.1968503937007874" header="0.36" footer="0.1968503937007874"/>
  <pageSetup horizontalDpi="600" verticalDpi="600" orientation="portrait" paperSize="9" scale="45" r:id="rId2"/>
  <headerFooter alignWithMargins="0">
    <oddHeader>&amp;L// 耕畜連携計画モデル：単体表、酪農経営１戸に対して飼料イネを供給する耕種経営の戸を設定できる。さらに修正すれば、酪農経営の戸数も任意に設定可能になろう。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ooisi</dc:creator>
  <cp:keywords/>
  <dc:description/>
  <cp:lastModifiedBy>ooisi</cp:lastModifiedBy>
  <cp:lastPrinted>2007-01-05T00:47:48Z</cp:lastPrinted>
  <dcterms:created xsi:type="dcterms:W3CDTF">2006-11-30T00:35:09Z</dcterms:created>
  <dcterms:modified xsi:type="dcterms:W3CDTF">2007-05-09T04:55:32Z</dcterms:modified>
  <cp:category/>
  <cp:version/>
  <cp:contentType/>
  <cp:contentStatus/>
</cp:coreProperties>
</file>